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xl/queryTables/queryTable2.xml" ContentType="application/vnd.openxmlformats-officedocument.spreadsheetml.queryTable+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defaultThemeVersion="124226"/>
  <mc:AlternateContent xmlns:mc="http://schemas.openxmlformats.org/markup-compatibility/2006">
    <mc:Choice Requires="x15">
      <x15ac:absPath xmlns:x15ac="http://schemas.microsoft.com/office/spreadsheetml/2010/11/ac" url="O:\AB 1200 Public Disclosure of Proposed Collective Bargaining Agreement\"/>
    </mc:Choice>
  </mc:AlternateContent>
  <xr:revisionPtr revIDLastSave="0" documentId="13_ncr:1_{AA9D70DA-1E1D-44BF-8152-DC9065E3A056}" xr6:coauthVersionLast="47" xr6:coauthVersionMax="47" xr10:uidLastSave="{00000000-0000-0000-0000-000000000000}"/>
  <bookViews>
    <workbookView xWindow="-110" yWindow="-110" windowWidth="19420" windowHeight="10300" tabRatio="864" activeTab="2" xr2:uid="{00000000-000D-0000-FFFF-FFFF00000000}"/>
  </bookViews>
  <sheets>
    <sheet name="General Instructions" sheetId="49" r:id="rId1"/>
    <sheet name="Specific Instructions" sheetId="50" r:id="rId2"/>
    <sheet name="Page 1, Agreement" sheetId="1" r:id="rId3"/>
    <sheet name="Page 2, Explanations" sheetId="2" r:id="rId4"/>
    <sheet name="Page 3, Explanations" sheetId="36" r:id="rId5"/>
    <sheet name="Page 4a, Impact, Unrestr G.F." sheetId="5" r:id="rId6"/>
    <sheet name="Page 4b, Impact, Restr G.F." sheetId="13" r:id="rId7"/>
    <sheet name="Page 4c, Impact, Combined G.F." sheetId="14" r:id="rId8"/>
    <sheet name="Page 4d, Impact, Adult Fund" sheetId="15" r:id="rId9"/>
    <sheet name="Page 4e, Impact, Child Dev Fund" sheetId="17" r:id="rId10"/>
    <sheet name="Page 4f, Impact, Cafeteria Fund" sheetId="16" r:id="rId11"/>
    <sheet name="Page 4g, Impact, Other Fund" sheetId="18" r:id="rId12"/>
    <sheet name="Page 4h, Impact, Other Fund" sheetId="37" r:id="rId13"/>
    <sheet name="Page 4i, Column 3 Explanations" sheetId="38" r:id="rId14"/>
    <sheet name="Page 5a, MYP, Unrestricted" sheetId="12" r:id="rId15"/>
    <sheet name="Page 5b, MYP, Restricted" sheetId="34" r:id="rId16"/>
    <sheet name="Page 5c, MYP, Combined" sheetId="35" r:id="rId17"/>
    <sheet name="Page 6, Reserve Levels" sheetId="11" r:id="rId18"/>
    <sheet name="Page 7, Variance &amp; Deficits" sheetId="43" r:id="rId19"/>
    <sheet name="Page 8, Certification No. 1" sheetId="31" r:id="rId20"/>
    <sheet name="Page 8a, Assumptions &amp; Explan." sheetId="33" r:id="rId21"/>
    <sheet name="Page 9, Certification No. 2" sheetId="52" r:id="rId22"/>
  </sheets>
  <definedNames>
    <definedName name="_2007_08_Urgent_Bulletin_No._2__Attachment_No._1" localSheetId="0">'General Instructions'!#REF!</definedName>
    <definedName name="_2007_08_Urgent_Bulletin_No._2__Attachment_No._1" localSheetId="1">'Specific Instructions'!#REF!</definedName>
    <definedName name="_2007_08_Urgent_Bulletin_No._2__Attachment_No._1_1" localSheetId="0">'General Instructions'!#REF!</definedName>
    <definedName name="_2007_08_Urgent_Bulletin_No._2__Attachment_No._1_1" localSheetId="1">'Specific Instructions'!#REF!</definedName>
    <definedName name="_2007_08_Urgent_Bulletin_No._2__Attachment_No._1_2" localSheetId="0">'General Instructions'!#REF!</definedName>
    <definedName name="_2007_08_Urgent_Bulletin_No._2__Attachment_No._1_2" localSheetId="1">'Specific Instructions'!#REF!</definedName>
    <definedName name="_2007_08_Urgent_Bulletin_No._2__Attachment_No._1_3" localSheetId="0">'General Instructions'!$D$12:$D$92</definedName>
    <definedName name="_2007_08_Urgent_Bulletin_No._2__Attachment_No._1_3" localSheetId="1">'Specific Instructions'!#REF!</definedName>
    <definedName name="_2007_08_Urgent_Bulletin_No._2__Attachment_No._2" localSheetId="1">'Specific Instructions'!#REF!</definedName>
    <definedName name="_2007_08_Urgent_Bulletin_No._2__Attachment_No._2_1" localSheetId="1">'Specific Instructions'!$B$1:$B$95</definedName>
    <definedName name="Instructions_Document_for_AB1200_Public_Disclosure" localSheetId="0">'General Instructions'!#REF!</definedName>
    <definedName name="Instructions_Document_for_AB1200_Public_Disclosure" localSheetId="1">'Specific Instructions'!#REF!</definedName>
    <definedName name="_xlnm.Print_Area" localSheetId="2">'Page 1, Agreement'!$A$1:$H$35</definedName>
    <definedName name="_xlnm.Print_Area" localSheetId="5">'Page 4a, Impact, Unrestr G.F.'!$A$1:$F$41</definedName>
    <definedName name="_xlnm.Print_Area" localSheetId="6">'Page 4b, Impact, Restr G.F.'!$A$1:$F$41</definedName>
    <definedName name="_xlnm.Print_Area" localSheetId="13">'Page 4i, Column 3 Explanations'!$A$1:$F$42</definedName>
    <definedName name="_xlnm.Print_Area" localSheetId="14">'Page 5a, MYP, Unrestricted'!$A$1:$E$42</definedName>
    <definedName name="_xlnm.Print_Area" localSheetId="15">'Page 5b, MYP, Restricted'!$A$1:$E$42</definedName>
    <definedName name="_xlnm.Print_Area" localSheetId="17">'Page 6, Reserve Levels'!$A$1:$G$30</definedName>
    <definedName name="_xlnm.Print_Area" localSheetId="18">'Page 7, Variance &amp; Deficits'!$A$1:$J$37</definedName>
    <definedName name="_xlnm.Print_Area" localSheetId="19">'Page 8, Certification No. 1'!$A$1:$G$38</definedName>
    <definedName name="_xlnm.Print_Area" localSheetId="21">'Page 9, Certification No. 2'!$A$1:$G$23</definedName>
    <definedName name="_xlnm.Print_Area" localSheetId="1">'Specific Instructions'!$A$1:$C$102</definedName>
    <definedName name="UB_2__attachment_no.1__2007_08" localSheetId="0">'General Instructions'!#REF!</definedName>
    <definedName name="UB_2__attachment_no.1__2007_08" localSheetId="1">'Specific Instructions'!#REF!</definedName>
    <definedName name="UB_2__attachment_no.1__2007_08_1" localSheetId="0">'General Instructions'!#REF!</definedName>
    <definedName name="UB_2__attachment_no.1__2007_08_1" localSheetId="1">'Specific Instructions'!#REF!</definedName>
    <definedName name="UB_2__attachment_no.1__2007_08_2" localSheetId="0">'General Instructions'!#REF!</definedName>
    <definedName name="UB_2__attachment_no.1__2007_08_2" localSheetId="1">'Specific Instructions'!#REF!</definedName>
    <definedName name="UB_2__attachment_no.1__2007_08_3" localSheetId="0">'General Instructions'!#REF!</definedName>
    <definedName name="UB_2__attachment_no.1__2007_08_3" localSheetId="1">'Specific Instructions'!#REF!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9" i="1" l="1"/>
  <c r="E7" i="12" s="1"/>
  <c r="E7" i="34" s="1"/>
  <c r="E7" i="35" s="1"/>
  <c r="F19" i="1"/>
  <c r="D7" i="12" s="1"/>
  <c r="D7" i="34" s="1"/>
  <c r="D7" i="35" s="1"/>
  <c r="C25" i="11" s="1"/>
  <c r="G116" i="1"/>
  <c r="F116" i="1"/>
  <c r="G115" i="1"/>
  <c r="F115" i="1"/>
  <c r="F113" i="1"/>
  <c r="G112" i="1"/>
  <c r="F112" i="1"/>
  <c r="G111" i="1"/>
  <c r="F111" i="1"/>
  <c r="G110" i="1"/>
  <c r="F110" i="1"/>
  <c r="C31" i="1"/>
  <c r="G32" i="1"/>
  <c r="C34" i="1"/>
  <c r="F35" i="1" s="1"/>
  <c r="E31" i="1"/>
  <c r="E34" i="1"/>
  <c r="F31" i="1"/>
  <c r="G31" i="1"/>
  <c r="G34" i="1"/>
  <c r="F34" i="1"/>
  <c r="G28" i="1"/>
  <c r="F28" i="1"/>
  <c r="E28" i="1"/>
  <c r="G22" i="1"/>
  <c r="F22" i="1"/>
  <c r="E22" i="1"/>
  <c r="C7" i="12"/>
  <c r="C7" i="34" s="1"/>
  <c r="C7" i="35" s="1"/>
  <c r="D16" i="14"/>
  <c r="C6" i="14"/>
  <c r="F16" i="11"/>
  <c r="D16" i="11"/>
  <c r="F39" i="5"/>
  <c r="C40" i="12" s="1"/>
  <c r="D14" i="12"/>
  <c r="F36" i="13"/>
  <c r="C37" i="34"/>
  <c r="F10" i="13"/>
  <c r="C10" i="34" s="1"/>
  <c r="F11" i="13"/>
  <c r="F14" i="13" s="1"/>
  <c r="F12" i="13"/>
  <c r="C12" i="34" s="1"/>
  <c r="F13" i="13"/>
  <c r="F16" i="13"/>
  <c r="F17" i="13"/>
  <c r="F18" i="13"/>
  <c r="C18" i="34" s="1"/>
  <c r="F19" i="13"/>
  <c r="F20" i="13"/>
  <c r="C20" i="34" s="1"/>
  <c r="F21" i="13"/>
  <c r="C21" i="34" s="1"/>
  <c r="F22" i="13"/>
  <c r="F23" i="13"/>
  <c r="F27" i="13"/>
  <c r="F28" i="13"/>
  <c r="C29" i="34" s="1"/>
  <c r="F31" i="13"/>
  <c r="C32" i="34" s="1"/>
  <c r="F37" i="5"/>
  <c r="C38" i="12" s="1"/>
  <c r="C38" i="35" s="1"/>
  <c r="F38" i="5"/>
  <c r="C39" i="12" s="1"/>
  <c r="C39" i="35" s="1"/>
  <c r="F35" i="5"/>
  <c r="C36" i="12"/>
  <c r="D24" i="5"/>
  <c r="D29" i="5" s="1"/>
  <c r="D33" i="5" s="1"/>
  <c r="D40" i="5" s="1"/>
  <c r="E37" i="35"/>
  <c r="E38" i="35"/>
  <c r="D37" i="35"/>
  <c r="D38" i="35"/>
  <c r="C37" i="35"/>
  <c r="F34" i="37"/>
  <c r="F35" i="37"/>
  <c r="F34" i="18"/>
  <c r="F35" i="18"/>
  <c r="F35" i="16"/>
  <c r="F36" i="16"/>
  <c r="F35" i="17"/>
  <c r="F36" i="17"/>
  <c r="F34" i="15"/>
  <c r="F35" i="15"/>
  <c r="C37" i="14"/>
  <c r="D37" i="14"/>
  <c r="E37" i="14"/>
  <c r="F37" i="14" s="1"/>
  <c r="C38" i="14"/>
  <c r="F38" i="14" s="1"/>
  <c r="D38" i="14"/>
  <c r="E38" i="14"/>
  <c r="E10" i="14"/>
  <c r="E11" i="14"/>
  <c r="E12" i="14"/>
  <c r="E13" i="14"/>
  <c r="D26" i="14"/>
  <c r="F26" i="14" s="1"/>
  <c r="E26" i="14"/>
  <c r="D28" i="14"/>
  <c r="E28" i="14"/>
  <c r="B1" i="2"/>
  <c r="A2" i="33"/>
  <c r="A2" i="43"/>
  <c r="A2" i="11"/>
  <c r="A2" i="38"/>
  <c r="B2" i="36"/>
  <c r="B2" i="2"/>
  <c r="D10" i="35"/>
  <c r="D11" i="35"/>
  <c r="D12" i="35"/>
  <c r="D13" i="35"/>
  <c r="E10" i="35"/>
  <c r="E14" i="35"/>
  <c r="E11" i="35"/>
  <c r="E12" i="35"/>
  <c r="E13" i="35"/>
  <c r="F10" i="5"/>
  <c r="F11" i="5"/>
  <c r="C11" i="12"/>
  <c r="C11" i="34"/>
  <c r="F12" i="5"/>
  <c r="C12" i="12" s="1"/>
  <c r="F13" i="5"/>
  <c r="C13" i="12" s="1"/>
  <c r="C13" i="34"/>
  <c r="D14" i="34"/>
  <c r="E14" i="34"/>
  <c r="E14" i="12"/>
  <c r="E14" i="16"/>
  <c r="E28" i="16" s="1"/>
  <c r="E32" i="16" s="1"/>
  <c r="F10" i="16"/>
  <c r="F11" i="16"/>
  <c r="F12" i="16"/>
  <c r="F14" i="16" s="1"/>
  <c r="F13" i="16"/>
  <c r="C14" i="16"/>
  <c r="C11" i="14"/>
  <c r="C12" i="14"/>
  <c r="C14" i="14" s="1"/>
  <c r="F12" i="14"/>
  <c r="C13" i="14"/>
  <c r="C10" i="14"/>
  <c r="E14" i="13"/>
  <c r="D11" i="38" s="1"/>
  <c r="C14" i="13"/>
  <c r="E14" i="5"/>
  <c r="D6" i="38"/>
  <c r="C14" i="5"/>
  <c r="D36" i="43"/>
  <c r="D35" i="43"/>
  <c r="D34" i="43"/>
  <c r="D33" i="43"/>
  <c r="A1" i="43"/>
  <c r="A4" i="43"/>
  <c r="D17" i="14"/>
  <c r="D24" i="14" s="1"/>
  <c r="D18" i="14"/>
  <c r="F18" i="14" s="1"/>
  <c r="D27" i="14"/>
  <c r="D23" i="15"/>
  <c r="D27" i="15" s="1"/>
  <c r="D23" i="17"/>
  <c r="D27" i="17" s="1"/>
  <c r="I9" i="43" s="1"/>
  <c r="D24" i="16"/>
  <c r="D28" i="16" s="1"/>
  <c r="I10" i="43" s="1"/>
  <c r="D23" i="18"/>
  <c r="D27" i="18" s="1"/>
  <c r="D23" i="37"/>
  <c r="D27" i="37" s="1"/>
  <c r="C16" i="14"/>
  <c r="C17" i="14"/>
  <c r="C18" i="14"/>
  <c r="C19" i="14"/>
  <c r="F19" i="14" s="1"/>
  <c r="C20" i="14"/>
  <c r="C21" i="14"/>
  <c r="C22" i="14"/>
  <c r="C23" i="14"/>
  <c r="C26" i="14"/>
  <c r="C27" i="14"/>
  <c r="C28" i="14"/>
  <c r="F28" i="14" s="1"/>
  <c r="F16" i="5"/>
  <c r="C16" i="12" s="1"/>
  <c r="C16" i="34"/>
  <c r="F17" i="5"/>
  <c r="C17" i="12" s="1"/>
  <c r="C17" i="35" s="1"/>
  <c r="C17" i="34"/>
  <c r="F18" i="5"/>
  <c r="C18" i="12"/>
  <c r="C18" i="35" s="1"/>
  <c r="F19" i="5"/>
  <c r="C19" i="12"/>
  <c r="C19" i="34"/>
  <c r="F20" i="5"/>
  <c r="C20" i="12" s="1"/>
  <c r="F21" i="5"/>
  <c r="C21" i="12"/>
  <c r="C21" i="35" s="1"/>
  <c r="F22" i="5"/>
  <c r="C22" i="12"/>
  <c r="C22" i="34"/>
  <c r="F23" i="5"/>
  <c r="C23" i="12" s="1"/>
  <c r="C23" i="35" s="1"/>
  <c r="C23" i="34"/>
  <c r="F26" i="5"/>
  <c r="C27" i="12" s="1"/>
  <c r="C27" i="35" s="1"/>
  <c r="F26" i="13"/>
  <c r="C27" i="34" s="1"/>
  <c r="F27" i="5"/>
  <c r="C28" i="12" s="1"/>
  <c r="C28" i="35" s="1"/>
  <c r="C28" i="34"/>
  <c r="F28" i="5"/>
  <c r="C29" i="12" s="1"/>
  <c r="C29" i="35" s="1"/>
  <c r="D24" i="35"/>
  <c r="D16" i="35"/>
  <c r="D17" i="35"/>
  <c r="D18" i="35"/>
  <c r="D19" i="35"/>
  <c r="D20" i="35"/>
  <c r="D21" i="35"/>
  <c r="D22" i="35"/>
  <c r="D23" i="35"/>
  <c r="D27" i="35"/>
  <c r="D28" i="35"/>
  <c r="D29" i="35"/>
  <c r="E24" i="35"/>
  <c r="E16" i="35"/>
  <c r="E17" i="35"/>
  <c r="E18" i="35"/>
  <c r="E19" i="35"/>
  <c r="E20" i="35"/>
  <c r="E21" i="35"/>
  <c r="E22" i="35"/>
  <c r="E23" i="35"/>
  <c r="E27" i="35"/>
  <c r="E28" i="35"/>
  <c r="E29" i="35"/>
  <c r="E13" i="15"/>
  <c r="E13" i="17"/>
  <c r="D21" i="38" s="1"/>
  <c r="E13" i="18"/>
  <c r="D31" i="38" s="1"/>
  <c r="E13" i="37"/>
  <c r="D38" i="38"/>
  <c r="D33" i="38"/>
  <c r="D28" i="38"/>
  <c r="D23" i="38"/>
  <c r="D18" i="38"/>
  <c r="D13" i="38"/>
  <c r="D8" i="38"/>
  <c r="F31" i="5"/>
  <c r="C32" i="12"/>
  <c r="F32" i="5"/>
  <c r="C33" i="12"/>
  <c r="D25" i="12"/>
  <c r="E25" i="12"/>
  <c r="E30" i="12" s="1"/>
  <c r="E24" i="13"/>
  <c r="E29" i="13" s="1"/>
  <c r="E33" i="13" s="1"/>
  <c r="E40" i="13" s="1"/>
  <c r="E23" i="37"/>
  <c r="D37" i="38"/>
  <c r="E23" i="18"/>
  <c r="D32" i="38"/>
  <c r="E24" i="16"/>
  <c r="D27" i="38" s="1"/>
  <c r="E39" i="16"/>
  <c r="E23" i="17"/>
  <c r="D22" i="38"/>
  <c r="E23" i="15"/>
  <c r="D17" i="38" s="1"/>
  <c r="E24" i="5"/>
  <c r="D7" i="38" s="1"/>
  <c r="A1" i="38"/>
  <c r="F10" i="37"/>
  <c r="F11" i="37"/>
  <c r="F12" i="37"/>
  <c r="C13" i="37"/>
  <c r="C27" i="37" s="1"/>
  <c r="C31" i="37" s="1"/>
  <c r="C38" i="37" s="1"/>
  <c r="F10" i="18"/>
  <c r="F11" i="18"/>
  <c r="F12" i="18"/>
  <c r="C13" i="18"/>
  <c r="F10" i="17"/>
  <c r="F13" i="17" s="1"/>
  <c r="F11" i="17"/>
  <c r="F12" i="17"/>
  <c r="C13" i="17"/>
  <c r="F10" i="15"/>
  <c r="F11" i="15"/>
  <c r="F12" i="15"/>
  <c r="C13" i="15"/>
  <c r="E16" i="14"/>
  <c r="E17" i="14"/>
  <c r="E18" i="14"/>
  <c r="E19" i="14"/>
  <c r="E20" i="14"/>
  <c r="E21" i="14"/>
  <c r="F21" i="14" s="1"/>
  <c r="E22" i="14"/>
  <c r="F22" i="14" s="1"/>
  <c r="E23" i="14"/>
  <c r="E27" i="14"/>
  <c r="F27" i="14" s="1"/>
  <c r="F22" i="37"/>
  <c r="F21" i="37"/>
  <c r="F20" i="37"/>
  <c r="F19" i="37"/>
  <c r="F18" i="37"/>
  <c r="F22" i="18"/>
  <c r="F21" i="18"/>
  <c r="F20" i="18"/>
  <c r="F19" i="18"/>
  <c r="F18" i="18"/>
  <c r="F23" i="16"/>
  <c r="F22" i="16"/>
  <c r="F21" i="16"/>
  <c r="F20" i="16"/>
  <c r="F19" i="16"/>
  <c r="D24" i="13"/>
  <c r="F22" i="17"/>
  <c r="F21" i="17"/>
  <c r="F20" i="17"/>
  <c r="F19" i="17"/>
  <c r="F18" i="17"/>
  <c r="F22" i="15"/>
  <c r="F21" i="15"/>
  <c r="F20" i="15"/>
  <c r="F19" i="15"/>
  <c r="F18" i="15"/>
  <c r="F20" i="14"/>
  <c r="A1" i="37"/>
  <c r="C6" i="37"/>
  <c r="C8" i="37"/>
  <c r="F15" i="37"/>
  <c r="F16" i="37"/>
  <c r="F17" i="37"/>
  <c r="C23" i="37"/>
  <c r="F25" i="37"/>
  <c r="F26" i="37"/>
  <c r="F29" i="37"/>
  <c r="F30" i="37"/>
  <c r="F33" i="37"/>
  <c r="F36" i="37"/>
  <c r="F37" i="37"/>
  <c r="C6" i="16"/>
  <c r="C6" i="18"/>
  <c r="F39" i="13"/>
  <c r="C40" i="34"/>
  <c r="F35" i="13"/>
  <c r="C36" i="34" s="1"/>
  <c r="C36" i="35" s="1"/>
  <c r="F32" i="13"/>
  <c r="C33" i="34" s="1"/>
  <c r="C33" i="35" s="1"/>
  <c r="D25" i="34"/>
  <c r="D30" i="34"/>
  <c r="E25" i="34"/>
  <c r="E30" i="34" s="1"/>
  <c r="F16" i="17"/>
  <c r="F17" i="17"/>
  <c r="F15" i="17"/>
  <c r="F25" i="17"/>
  <c r="F26" i="17"/>
  <c r="F16" i="18"/>
  <c r="F17" i="18"/>
  <c r="F15" i="18"/>
  <c r="F25" i="18"/>
  <c r="F26" i="18"/>
  <c r="F29" i="18"/>
  <c r="F30" i="18"/>
  <c r="F33" i="18"/>
  <c r="F36" i="18"/>
  <c r="F37" i="18"/>
  <c r="C23" i="18"/>
  <c r="C27" i="18"/>
  <c r="C31" i="18" s="1"/>
  <c r="C38" i="18" s="1"/>
  <c r="F29" i="17"/>
  <c r="F30" i="17"/>
  <c r="F33" i="17"/>
  <c r="F34" i="17"/>
  <c r="F37" i="17"/>
  <c r="C23" i="17"/>
  <c r="C27" i="17"/>
  <c r="C31" i="17" s="1"/>
  <c r="C38" i="17" s="1"/>
  <c r="F17" i="16"/>
  <c r="F24" i="16" s="1"/>
  <c r="F18" i="16"/>
  <c r="F16" i="16"/>
  <c r="F26" i="16"/>
  <c r="F27" i="16"/>
  <c r="F30" i="16"/>
  <c r="F31" i="16"/>
  <c r="F34" i="16"/>
  <c r="F37" i="16"/>
  <c r="F38" i="16"/>
  <c r="C24" i="16"/>
  <c r="C28" i="16" s="1"/>
  <c r="C32" i="16" s="1"/>
  <c r="C39" i="16" s="1"/>
  <c r="F15" i="15"/>
  <c r="F16" i="15"/>
  <c r="F17" i="15"/>
  <c r="F25" i="15"/>
  <c r="F26" i="15"/>
  <c r="F29" i="15"/>
  <c r="F30" i="15"/>
  <c r="F33" i="15"/>
  <c r="F36" i="15"/>
  <c r="F37" i="15"/>
  <c r="C31" i="14"/>
  <c r="F31" i="14" s="1"/>
  <c r="C32" i="14"/>
  <c r="F32" i="14" s="1"/>
  <c r="D29" i="13"/>
  <c r="D33" i="13" s="1"/>
  <c r="D40" i="13" s="1"/>
  <c r="C24" i="13"/>
  <c r="C29" i="13" s="1"/>
  <c r="C33" i="13" s="1"/>
  <c r="C40" i="13" s="1"/>
  <c r="C24" i="5"/>
  <c r="C29" i="5"/>
  <c r="C33" i="5" s="1"/>
  <c r="C40" i="5" s="1"/>
  <c r="C23" i="15"/>
  <c r="C27" i="15" s="1"/>
  <c r="C31" i="15" s="1"/>
  <c r="C38" i="15" s="1"/>
  <c r="C35" i="14"/>
  <c r="F35" i="14" s="1"/>
  <c r="D35" i="14"/>
  <c r="E35" i="14"/>
  <c r="C36" i="14"/>
  <c r="D36" i="14"/>
  <c r="E36" i="14"/>
  <c r="C39" i="14"/>
  <c r="D39" i="14"/>
  <c r="E39" i="14"/>
  <c r="A1" i="33"/>
  <c r="B1" i="36"/>
  <c r="A4" i="36"/>
  <c r="E39" i="35"/>
  <c r="D39" i="35"/>
  <c r="A1" i="11"/>
  <c r="A1" i="5"/>
  <c r="E30" i="1"/>
  <c r="F30" i="1"/>
  <c r="G30" i="1"/>
  <c r="E27" i="18"/>
  <c r="E31" i="18" s="1"/>
  <c r="E38" i="18" s="1"/>
  <c r="D36" i="35"/>
  <c r="D40" i="35"/>
  <c r="E36" i="35"/>
  <c r="E40" i="35"/>
  <c r="A1" i="35"/>
  <c r="C6" i="35"/>
  <c r="A1" i="34"/>
  <c r="C6" i="34"/>
  <c r="E20" i="31"/>
  <c r="C6" i="12"/>
  <c r="C6" i="13"/>
  <c r="C6" i="15"/>
  <c r="C6" i="17"/>
  <c r="C6" i="5"/>
  <c r="A1" i="12"/>
  <c r="A1" i="18"/>
  <c r="A1" i="17"/>
  <c r="A1" i="16"/>
  <c r="A1" i="15"/>
  <c r="A1" i="14"/>
  <c r="A1" i="13"/>
  <c r="C8" i="18"/>
  <c r="C8" i="17"/>
  <c r="C8" i="16"/>
  <c r="E25" i="1"/>
  <c r="G25" i="1"/>
  <c r="F25" i="1"/>
  <c r="C8" i="13"/>
  <c r="A28" i="11"/>
  <c r="C8" i="14"/>
  <c r="A23" i="11"/>
  <c r="A14" i="11"/>
  <c r="A6" i="11"/>
  <c r="A28" i="2"/>
  <c r="A24" i="2"/>
  <c r="I6" i="43"/>
  <c r="F32" i="1"/>
  <c r="E29" i="5"/>
  <c r="E33" i="5"/>
  <c r="E40" i="5" s="1"/>
  <c r="E32" i="1"/>
  <c r="F10" i="14"/>
  <c r="D16" i="38"/>
  <c r="I12" i="43" l="1"/>
  <c r="D31" i="37"/>
  <c r="D38" i="37" s="1"/>
  <c r="D31" i="18"/>
  <c r="D38" i="18" s="1"/>
  <c r="I11" i="43"/>
  <c r="C20" i="35"/>
  <c r="C12" i="35"/>
  <c r="D31" i="15"/>
  <c r="D38" i="15" s="1"/>
  <c r="I8" i="43"/>
  <c r="E35" i="1"/>
  <c r="F24" i="5"/>
  <c r="F23" i="15"/>
  <c r="E27" i="17"/>
  <c r="E31" i="17" s="1"/>
  <c r="E38" i="17" s="1"/>
  <c r="E27" i="15"/>
  <c r="E31" i="15" s="1"/>
  <c r="E38" i="15" s="1"/>
  <c r="F17" i="14"/>
  <c r="C11" i="35"/>
  <c r="G35" i="1"/>
  <c r="F23" i="18"/>
  <c r="F13" i="18"/>
  <c r="D32" i="16"/>
  <c r="D39" i="16" s="1"/>
  <c r="E25" i="35"/>
  <c r="F8" i="11" s="1"/>
  <c r="F10" i="11" s="1"/>
  <c r="F21" i="11" s="1"/>
  <c r="F23" i="14"/>
  <c r="F13" i="15"/>
  <c r="F27" i="15" s="1"/>
  <c r="F31" i="15" s="1"/>
  <c r="F38" i="15" s="1"/>
  <c r="C32" i="35"/>
  <c r="F28" i="16"/>
  <c r="F32" i="16" s="1"/>
  <c r="F39" i="16" s="1"/>
  <c r="D30" i="12"/>
  <c r="D12" i="38"/>
  <c r="F39" i="14"/>
  <c r="F23" i="17"/>
  <c r="F27" i="17" s="1"/>
  <c r="F31" i="17" s="1"/>
  <c r="F38" i="17" s="1"/>
  <c r="C22" i="35"/>
  <c r="C19" i="35"/>
  <c r="C25" i="34"/>
  <c r="C13" i="35"/>
  <c r="F13" i="37"/>
  <c r="D26" i="38"/>
  <c r="F13" i="14"/>
  <c r="C24" i="11"/>
  <c r="C7" i="11"/>
  <c r="C29" i="14"/>
  <c r="F12" i="11"/>
  <c r="F7" i="11"/>
  <c r="C26" i="11"/>
  <c r="F36" i="14"/>
  <c r="E24" i="14"/>
  <c r="E13" i="31" s="1"/>
  <c r="E27" i="37"/>
  <c r="E31" i="37" s="1"/>
  <c r="E38" i="37" s="1"/>
  <c r="D36" i="38"/>
  <c r="F16" i="14"/>
  <c r="F24" i="14" s="1"/>
  <c r="C24" i="14"/>
  <c r="D29" i="14"/>
  <c r="C10" i="12"/>
  <c r="F14" i="5"/>
  <c r="F29" i="5" s="1"/>
  <c r="F33" i="5" s="1"/>
  <c r="F40" i="5" s="1"/>
  <c r="E30" i="35"/>
  <c r="E14" i="14"/>
  <c r="F11" i="14"/>
  <c r="F14" i="14" s="1"/>
  <c r="F29" i="14" s="1"/>
  <c r="F33" i="14" s="1"/>
  <c r="F40" i="14" s="1"/>
  <c r="D7" i="11"/>
  <c r="F27" i="18"/>
  <c r="F31" i="18" s="1"/>
  <c r="F38" i="18" s="1"/>
  <c r="C25" i="12"/>
  <c r="C16" i="35"/>
  <c r="C25" i="35" s="1"/>
  <c r="C8" i="11" s="1"/>
  <c r="C10" i="11" s="1"/>
  <c r="D31" i="17"/>
  <c r="D38" i="17" s="1"/>
  <c r="F23" i="37"/>
  <c r="F27" i="37" s="1"/>
  <c r="F31" i="37" s="1"/>
  <c r="F38" i="37" s="1"/>
  <c r="D25" i="35"/>
  <c r="D8" i="11" s="1"/>
  <c r="D10" i="11" s="1"/>
  <c r="D14" i="35"/>
  <c r="F24" i="13"/>
  <c r="C14" i="34"/>
  <c r="C40" i="35"/>
  <c r="C16" i="11"/>
  <c r="F29" i="13"/>
  <c r="F33" i="13" s="1"/>
  <c r="F40" i="13" s="1"/>
  <c r="C41" i="34" s="1"/>
  <c r="C30" i="34" l="1"/>
  <c r="C34" i="34" s="1"/>
  <c r="D32" i="34" s="1"/>
  <c r="D34" i="34" s="1"/>
  <c r="E32" i="34" s="1"/>
  <c r="E34" i="34" s="1"/>
  <c r="E41" i="34" s="1"/>
  <c r="D30" i="35"/>
  <c r="D41" i="34"/>
  <c r="D33" i="14"/>
  <c r="D40" i="14" s="1"/>
  <c r="I7" i="43"/>
  <c r="I13" i="43" s="1"/>
  <c r="I15" i="43" s="1"/>
  <c r="F25" i="43"/>
  <c r="G25" i="43" s="1"/>
  <c r="D12" i="11"/>
  <c r="D21" i="11"/>
  <c r="E12" i="31"/>
  <c r="E14" i="31" s="1"/>
  <c r="E29" i="14"/>
  <c r="E33" i="14" s="1"/>
  <c r="E40" i="14" s="1"/>
  <c r="G26" i="11"/>
  <c r="E26" i="11"/>
  <c r="C12" i="11"/>
  <c r="C21" i="11"/>
  <c r="F24" i="43"/>
  <c r="G24" i="43" s="1"/>
  <c r="C10" i="35"/>
  <c r="C14" i="35" s="1"/>
  <c r="C30" i="35" s="1"/>
  <c r="C14" i="12"/>
  <c r="C30" i="12" s="1"/>
  <c r="C34" i="12" s="1"/>
  <c r="F22" i="43"/>
  <c r="G22" i="43" s="1"/>
  <c r="C33" i="14"/>
  <c r="C40" i="14" s="1"/>
  <c r="G25" i="11" l="1"/>
  <c r="E25" i="11"/>
  <c r="D32" i="12"/>
  <c r="D34" i="12" s="1"/>
  <c r="C41" i="12"/>
  <c r="C17" i="11" s="1"/>
  <c r="C20" i="11" s="1"/>
  <c r="G24" i="11"/>
  <c r="E24" i="11"/>
  <c r="F23" i="43"/>
  <c r="G23" i="43" s="1"/>
  <c r="C34" i="35"/>
  <c r="D32" i="35" l="1"/>
  <c r="D34" i="35" s="1"/>
  <c r="C41" i="35"/>
  <c r="D41" i="12"/>
  <c r="D17" i="11" s="1"/>
  <c r="D20" i="11" s="1"/>
  <c r="E32" i="12"/>
  <c r="E34" i="12" s="1"/>
  <c r="E41" i="12" s="1"/>
  <c r="F17" i="11" s="1"/>
  <c r="F20" i="11" s="1"/>
  <c r="D41" i="35" l="1"/>
  <c r="E32" i="35"/>
  <c r="E34" i="35" s="1"/>
  <c r="E41" i="35" s="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2007-08 Urgent Bulletin No. 2, Attachment No. 1" type="6" refreshedVersion="1" background="1" saveData="1">
    <textPr codePage="1144" sourceFile="N:\My Documents\Z - AB1200 Public Disclosure\2007-08 Urgent Bulletin No. 2, Attachment No. 1.txt" tab="0">
      <textFields>
        <textField/>
      </textFields>
    </textPr>
  </connection>
  <connection id="2" xr16:uid="{00000000-0015-0000-FFFF-FFFF01000000}" name="2007-08 Urgent Bulletin No. 2, Attachment No. 2" type="6" refreshedVersion="1" background="1" saveData="1">
    <textPr codePage="1144" sourceFile="N:\My Documents\Z - AB1200 Public Disclosure\2007-08 Urgent Bulletin No. 2, Attachment No. 2.txt" tab="0">
      <textFields>
        <textField/>
      </textFields>
    </textPr>
  </connection>
</connections>
</file>

<file path=xl/sharedStrings.xml><?xml version="1.0" encoding="utf-8"?>
<sst xmlns="http://schemas.openxmlformats.org/spreadsheetml/2006/main" count="1061" uniqueCount="353">
  <si>
    <r>
      <t>Year 1</t>
    </r>
    <r>
      <rPr>
        <sz val="12"/>
        <rFont val="Times New Roman"/>
        <family val="1"/>
      </rPr>
      <t xml:space="preserve"> - Enter the amount of the proposed salary schedule change. </t>
    </r>
  </si>
  <si>
    <t xml:space="preserve"> 8.  What was the negotiated percentage change?  For example, if the change in "Year 1" was for less than a full </t>
  </si>
  <si>
    <t xml:space="preserve">       year, what is the annualized percentage of that change for "Year 1"?</t>
  </si>
  <si>
    <r>
      <t xml:space="preserve">Salary Schedule, including step and column - </t>
    </r>
    <r>
      <rPr>
        <sz val="12"/>
        <rFont val="Times New Roman"/>
        <family val="1"/>
      </rPr>
      <t xml:space="preserve">Report only the cost of salaries, excluding statutory and health/welfare benefits. </t>
    </r>
  </si>
  <si>
    <r>
      <t xml:space="preserve">Annual Cost Prior to Proposed Agreement - </t>
    </r>
    <r>
      <rPr>
        <sz val="12"/>
        <rFont val="Times New Roman"/>
        <family val="1"/>
      </rPr>
      <t>Enter the total cost of salaries for the bargaining unit prior to the proposed agreement.</t>
    </r>
  </si>
  <si>
    <r>
      <t xml:space="preserve">Other Compensation - </t>
    </r>
    <r>
      <rPr>
        <sz val="12"/>
        <rFont val="Times New Roman"/>
        <family val="1"/>
      </rPr>
      <t>Report only the cost of salaries associated with the cost of other compensation, excluding statutory and health/welfare benefits.</t>
    </r>
  </si>
  <si>
    <r>
      <t xml:space="preserve">Annual Cost Prior to Proposed Agreement - </t>
    </r>
    <r>
      <rPr>
        <sz val="12"/>
        <rFont val="Times New Roman"/>
        <family val="1"/>
      </rPr>
      <t>Enter the total cost of other compensation for the bargaining unit prior to the proposed agreement.</t>
    </r>
  </si>
  <si>
    <r>
      <t xml:space="preserve">Year 1 - </t>
    </r>
    <r>
      <rPr>
        <sz val="12"/>
        <rFont val="Times New Roman"/>
        <family val="1"/>
      </rPr>
      <t>Enter the amount of the proposed change in other compensation.</t>
    </r>
  </si>
  <si>
    <r>
      <t>Description</t>
    </r>
    <r>
      <rPr>
        <sz val="12"/>
        <rFont val="Times New Roman"/>
        <family val="1"/>
      </rPr>
      <t xml:space="preserve"> - Indicate specific changes in other compensation for each affected year.  For example:  One percent off-schedule or $200/employee. </t>
    </r>
  </si>
  <si>
    <r>
      <t xml:space="preserve">Statutory Benefits - </t>
    </r>
    <r>
      <rPr>
        <sz val="12"/>
        <rFont val="Times New Roman"/>
        <family val="1"/>
      </rPr>
      <t xml:space="preserve">Report only the cost of statutory benefits, excluding salaries and health/welfare benefits. </t>
    </r>
  </si>
  <si>
    <r>
      <t xml:space="preserve">Annual Cost Prior to Proposed Agreement - </t>
    </r>
    <r>
      <rPr>
        <sz val="12"/>
        <rFont val="Times New Roman"/>
        <family val="1"/>
      </rPr>
      <t>Enter the total cost of statutory benefits of the bargaining unit prior to the proposed agreement.</t>
    </r>
  </si>
  <si>
    <r>
      <t xml:space="preserve">Health/Welfare Plans - </t>
    </r>
    <r>
      <rPr>
        <sz val="12"/>
        <rFont val="Times New Roman"/>
        <family val="1"/>
      </rPr>
      <t>Report only the cost of health/welfare benefits, excluding the cost  of salaries and statutory benefits.</t>
    </r>
  </si>
  <si>
    <r>
      <t xml:space="preserve">Annual Cost Prior to Proposed Agreement - </t>
    </r>
    <r>
      <rPr>
        <sz val="12"/>
        <rFont val="Times New Roman"/>
        <family val="1"/>
      </rPr>
      <t xml:space="preserve">Enter the total cost of health/welfare benefits of the bargaining unit prior to the proposed agreement. </t>
    </r>
  </si>
  <si>
    <t>District Name</t>
  </si>
  <si>
    <t>Complete pages 1 through 3 for each bargaining unit agreement.</t>
  </si>
  <si>
    <t>This certification page must be signed by the district's  Superintendent and Chief Business Official at the time of public disclosure and is intended to assist the district's  Governing Board in determining whether the district can meet the costs incurred under the tentative Collective Bargaining Agreement in the current and subsequent years.  The absence of a certification signature or if "I am unable to certify" is checked should serve as a "red flag" to the district's Governing Board.</t>
  </si>
  <si>
    <t xml:space="preserve">The entire collective bargaining disclosure document, including multiyear projections, the Superintendent/CBO certifications and assumptions, and board actions needed in current and subsequent years, must be reviewed by the board prior to board action on the agreement. </t>
  </si>
  <si>
    <t>Attach a copy of the proposed bargaining agreement to each disclosure form.</t>
  </si>
  <si>
    <t>Line 4</t>
  </si>
  <si>
    <t>Line 6</t>
  </si>
  <si>
    <t>Line 7</t>
  </si>
  <si>
    <r>
      <t>Total Number of Represented Employees</t>
    </r>
    <r>
      <rPr>
        <sz val="12"/>
        <rFont val="Times New Roman"/>
        <family val="1"/>
      </rPr>
      <t xml:space="preserve"> - Enter the full-time equivalent (FTE) employees for the affected bargaining unit. </t>
    </r>
  </si>
  <si>
    <t>The causes of and plans to address deficit spending, especially for any deficit resulting from or increased by the agreement, must be addressed on page 7, question 6.</t>
  </si>
  <si>
    <t xml:space="preserve">On Page 4i,  give explanations for entries recorded in Column 3, “Other Revisions,” on pages 4a through 4h. </t>
  </si>
  <si>
    <t xml:space="preserve">             •</t>
  </si>
  <si>
    <t>Any total compensation variance requires an explanation on page 7, question 5.</t>
  </si>
  <si>
    <r>
      <t xml:space="preserve">Please submit this form to the County Superintendent of Schools and make it available to the public for review </t>
    </r>
    <r>
      <rPr>
        <b/>
        <sz val="12"/>
        <rFont val="Times New Roman"/>
        <family val="1"/>
      </rPr>
      <t>at least ten (10) working days prior</t>
    </r>
    <r>
      <rPr>
        <sz val="12"/>
        <rFont val="Times New Roman"/>
        <family val="1"/>
      </rPr>
      <t xml:space="preserve"> to the date on which the Governing Board will take action on the proposed bargaining agreement.</t>
    </r>
  </si>
  <si>
    <r>
      <t xml:space="preserve">Pages 4d through 4h of Section G are to be used if the source of funding for an agreement includes funds </t>
    </r>
    <r>
      <rPr>
        <b/>
        <sz val="12"/>
        <rFont val="Times New Roman"/>
        <family val="1"/>
      </rPr>
      <t>other than</t>
    </r>
    <r>
      <rPr>
        <sz val="12"/>
        <rFont val="Times New Roman"/>
        <family val="1"/>
      </rPr>
      <t xml:space="preserve"> the General Fund.</t>
    </r>
  </si>
  <si>
    <t>•</t>
  </si>
  <si>
    <t>The fiscal planning assumptions that are used in making the certification.</t>
  </si>
  <si>
    <t>The Superintendent’s and CBO’s certifications are meant to be independent of one another.</t>
  </si>
  <si>
    <t>Specific Instructions for Completion of</t>
  </si>
  <si>
    <t>Section A, Page 1:  Proposed Change in Compensation</t>
  </si>
  <si>
    <t>Section H, Pages 5a through 5c:  Impact of Proposed Agreement on Subsequent Years</t>
  </si>
  <si>
    <t>Section I, Pages 6 and 7:  Impact of Proposed Agreement on Unrestricted Reserves</t>
  </si>
  <si>
    <t>Line 1</t>
  </si>
  <si>
    <t>Line 2</t>
  </si>
  <si>
    <t>Line 3</t>
  </si>
  <si>
    <t>General Instructions for Completion of</t>
  </si>
  <si>
    <t>Fiscal Impact of Proposed Agreement</t>
  </si>
  <si>
    <t>Name of Bargaining Unit:</t>
  </si>
  <si>
    <t>Name of School District:</t>
  </si>
  <si>
    <t>and ending:</t>
  </si>
  <si>
    <t>(date)</t>
  </si>
  <si>
    <t>The Governing Board will act upon this agreement on:</t>
  </si>
  <si>
    <t>The proposed agreement covers the period beginning:</t>
  </si>
  <si>
    <t>1.  Current Year</t>
  </si>
  <si>
    <t xml:space="preserve">2.  If this is a single year agreement, how will the ongoing cost of the proposed agreement be funded in </t>
  </si>
  <si>
    <t>3.  If this is a multiyear agreement, what is the source of funding, including assumptions used, to fund these</t>
  </si>
  <si>
    <r>
      <t xml:space="preserve">     </t>
    </r>
    <r>
      <rPr>
        <sz val="12"/>
        <rFont val="Times New Roman"/>
        <family val="1"/>
      </rPr>
      <t>obligations in subsequent years?  (Remember to include compounding effects in meeting obligations.)</t>
    </r>
  </si>
  <si>
    <t>Column 1</t>
  </si>
  <si>
    <t>Column 2</t>
  </si>
  <si>
    <t>Column 3</t>
  </si>
  <si>
    <t>Column 4</t>
  </si>
  <si>
    <t>REVENUES</t>
  </si>
  <si>
    <t>TOTAL REVENUES</t>
  </si>
  <si>
    <t>EXPENDITURES</t>
  </si>
  <si>
    <t>TOTAL EXPENDITURES</t>
  </si>
  <si>
    <t>Reserve for Economic Uncertainties Percentage</t>
  </si>
  <si>
    <t>If no, how do you plan to restore your reserves?</t>
  </si>
  <si>
    <t>(Signature)</t>
  </si>
  <si>
    <t>Date</t>
  </si>
  <si>
    <t>Contact Person</t>
  </si>
  <si>
    <t>Phone</t>
  </si>
  <si>
    <t>President (or Clerk), Governing Board</t>
  </si>
  <si>
    <t>Second Subsequent Year After Settlement</t>
  </si>
  <si>
    <t>Note:  This form, along with a copy of the proposed agreement, must be submitted to the County Office at least ten (10) working days prior to the date the Governing Board will take action.</t>
  </si>
  <si>
    <t>a.</t>
  </si>
  <si>
    <t>b.</t>
  </si>
  <si>
    <t>c.</t>
  </si>
  <si>
    <t>d.</t>
  </si>
  <si>
    <t>State Reserve Standard</t>
  </si>
  <si>
    <t>Total Expenditures, Transfers Out, and Uses (Including Cost of Proposed Agreement)</t>
  </si>
  <si>
    <t>Budgeted Unrestricted Reserve (After Impact of Proposed Agreement)</t>
  </si>
  <si>
    <t>Do unrestricted reserves meet the state minimum reserve amount?</t>
  </si>
  <si>
    <t xml:space="preserve">Yes   </t>
  </si>
  <si>
    <t xml:space="preserve">No   </t>
  </si>
  <si>
    <t>Total Available Reserves</t>
  </si>
  <si>
    <t>Stipends, Bonuses, Longevity, Overtime, Differential, Callback or Standby Pay, etc.</t>
  </si>
  <si>
    <t>Certificated, Classified, Other:</t>
  </si>
  <si>
    <t>Year 1            Increase/(Decrease)</t>
  </si>
  <si>
    <t>Year 2            Increase/(Decrease)</t>
  </si>
  <si>
    <t>Year 3            Increase/(Decrease)</t>
  </si>
  <si>
    <t>Yes</t>
  </si>
  <si>
    <t>No</t>
  </si>
  <si>
    <t xml:space="preserve">     Other Adjustments</t>
  </si>
  <si>
    <t>Unrestricted General Fund</t>
  </si>
  <si>
    <t>Combined General Fund</t>
  </si>
  <si>
    <t>Enter Fund:</t>
  </si>
  <si>
    <t>First Subsequent Year After Settlement</t>
  </si>
  <si>
    <r>
      <t>Special Note:</t>
    </r>
    <r>
      <rPr>
        <sz val="12"/>
        <rFont val="Times New Roman"/>
        <family val="1"/>
      </rPr>
      <t xml:space="preserve"> The Los Angeles County Office of Education may request additional information, as necessary, to review the district's compliance with requirements.</t>
    </r>
  </si>
  <si>
    <t>Restricted General Fund</t>
  </si>
  <si>
    <t>District Superintendent</t>
  </si>
  <si>
    <t>Budget Adjustment Categories:</t>
  </si>
  <si>
    <t>e.</t>
  </si>
  <si>
    <t>f.</t>
  </si>
  <si>
    <t>Revenues/Other Financing Sources</t>
  </si>
  <si>
    <t>Expenditures/Other Financing Uses</t>
  </si>
  <si>
    <t>Source of Funding for Proposed Agreement:</t>
  </si>
  <si>
    <t>Bargaining Unit:</t>
  </si>
  <si>
    <t>CERTIFICATION NO. 1:  CERTIFICATION OF THE DISTRICT'S ABILITY TO MEET THE COSTS OF THE COLLECTIVE BARGAINING AGREEMENT</t>
  </si>
  <si>
    <t>The board actions necessary to meet the cost of the agreement in each year of its term are as follows:</t>
  </si>
  <si>
    <t>Current Year</t>
  </si>
  <si>
    <t>Subsequent Years</t>
  </si>
  <si>
    <t>Chief Business Official</t>
  </si>
  <si>
    <t>Assumptions</t>
  </si>
  <si>
    <t>The assumptions upon which this certification is made are as follows:</t>
  </si>
  <si>
    <t>Concerns regarding affordability of agreement in subsequent years (if any):</t>
  </si>
  <si>
    <t>Board Actions</t>
  </si>
  <si>
    <t>Budget Revisions</t>
  </si>
  <si>
    <t>Certifications</t>
  </si>
  <si>
    <t>See attached page for a list of the assumptions upon which this certification is based.</t>
  </si>
  <si>
    <r>
      <t xml:space="preserve">____ </t>
    </r>
    <r>
      <rPr>
        <sz val="11.5"/>
        <rFont val="Times New Roman"/>
        <family val="1"/>
      </rPr>
      <t>I hereby certify               ____ I am unable to certify</t>
    </r>
  </si>
  <si>
    <t>If the district does not adopt and submit within 45 days all of the revisions to its budget needed in the current year to meet the costs of the agreement at the time of the approval of the proposed collective bargaining agreement, the county superintendent of schools is required to issue a qualified or negative certification for the district on its next interim report.</t>
  </si>
  <si>
    <t>Combined General Fund MYP</t>
  </si>
  <si>
    <t>Restricted General Fund MYP</t>
  </si>
  <si>
    <t>Unrestricted General Fund MYP</t>
  </si>
  <si>
    <t>Deficit primarily due to:</t>
  </si>
  <si>
    <t>OTHER FINANCING SOURCES/USES</t>
  </si>
  <si>
    <t>General Fund Combined</t>
  </si>
  <si>
    <t>(Deficit) %</t>
  </si>
  <si>
    <t>Will this agreement create or increase deficit financing in the current or subsequent years?</t>
  </si>
  <si>
    <t>1.</t>
  </si>
  <si>
    <t>2.</t>
  </si>
  <si>
    <t>3.</t>
  </si>
  <si>
    <t>4.</t>
  </si>
  <si>
    <t>5.</t>
  </si>
  <si>
    <t>6.</t>
  </si>
  <si>
    <t>7.</t>
  </si>
  <si>
    <r>
      <t>Salary Schedule</t>
    </r>
    <r>
      <rPr>
        <sz val="10"/>
        <rFont val="Times New Roman"/>
        <family val="1"/>
      </rPr>
      <t xml:space="preserve"> </t>
    </r>
  </si>
  <si>
    <r>
      <t>Health/Welfare Plans</t>
    </r>
    <r>
      <rPr>
        <sz val="10"/>
        <rFont val="Times New Roman"/>
        <family val="1"/>
      </rPr>
      <t xml:space="preserve"> </t>
    </r>
  </si>
  <si>
    <t>Less:  Special Education Pass-Through Funds</t>
  </si>
  <si>
    <t>Net Expenditures, Transfers Out, and Uses</t>
  </si>
  <si>
    <t>Total Compensation Increase/(Decrease) on Page 1, Section A, #5</t>
  </si>
  <si>
    <r>
      <t xml:space="preserve">Statutory Benefits - </t>
    </r>
    <r>
      <rPr>
        <sz val="10"/>
        <rFont val="Times New Roman"/>
        <family val="1"/>
      </rPr>
      <t>STRS, PERS, FICA, WC, UI, Medicare, etc.</t>
    </r>
  </si>
  <si>
    <t>Variance</t>
  </si>
  <si>
    <t>General Fund balance Increase/(Decrease), Page 4c, Column 2</t>
  </si>
  <si>
    <t>Adult Education Fund balance Increase/(Decrease), Page 4d, Column 2</t>
  </si>
  <si>
    <t>Other Fund balance Increase/(Decrease), Page 4g, Column 2</t>
  </si>
  <si>
    <t>Total all fund balances Increase/(Decrease) as a result of the settlement(s)</t>
  </si>
  <si>
    <r>
      <t>Other Compensation</t>
    </r>
    <r>
      <rPr>
        <sz val="10"/>
        <rFont val="Times New Roman"/>
        <family val="1"/>
      </rPr>
      <t xml:space="preserve"> </t>
    </r>
  </si>
  <si>
    <t>Variance Explanation:</t>
  </si>
  <si>
    <t>E.</t>
  </si>
  <si>
    <t>F.</t>
  </si>
  <si>
    <t>G.  IMPACT OF PROPOSED AGREEMENT ON CURRENT YEAR OPERATING BUDGET</t>
  </si>
  <si>
    <t>H.  IMPACT OF PROPOSED AGREEMENT ON SUBSEQUENT YEARS</t>
  </si>
  <si>
    <t>I.  IMPACT OF PROPOSED AGREEMENT ON UNRESTRICTED RESERVES</t>
  </si>
  <si>
    <t>Child Development Fund balance Increase/(Decrease), Page 4e, Column 2</t>
  </si>
  <si>
    <t>Cafeteria Fund balance Increase/(Decrease), Page 4f, Column 2</t>
  </si>
  <si>
    <t xml:space="preserve">Does the Total Compensation Increase/(Decrease) on Page 1, Section A, #5 agree with the Total Increase/(Decrease) for all funds as a result of the settlement(s)?  Please explain any variance. </t>
  </si>
  <si>
    <t>NOTE:  9790 amounts in Columns 1 and 4 must be positive</t>
  </si>
  <si>
    <t>Other Fund balance Increase/(Decrease), Page 4h, Column 2</t>
  </si>
  <si>
    <t>"Deficit Financing" is defined to exist when a fund's expenditures and other financing uses exceed its revenues and other financing sources in a given year.  If a deficit is shown below, provide an explanation and any deficit reduction plan, as necessary.</t>
  </si>
  <si>
    <t>Deficit Reduction Plan (as necessary):</t>
  </si>
  <si>
    <t>*Net Increase (Decrease) in Fund Balance</t>
  </si>
  <si>
    <t>OPERATING SURPLUS (DEFICIT)*</t>
  </si>
  <si>
    <t>Fund 13/61 - Cafeteria Fund</t>
  </si>
  <si>
    <t>A.  Proposed Change in Compensation</t>
  </si>
  <si>
    <t>All Funds - Combined</t>
  </si>
  <si>
    <r>
      <t xml:space="preserve">Fiscal Impact of Proposed Agreement                                             </t>
    </r>
    <r>
      <rPr>
        <sz val="9"/>
        <rFont val="Times New Roman"/>
        <family val="1"/>
      </rPr>
      <t>(Complete Years 2 and 3 for multiyear and overlapping agreements only)</t>
    </r>
  </si>
  <si>
    <t>Adjustments as a Result of Settlement (compensation)</t>
  </si>
  <si>
    <t>Explanations for Column 3 "Other Revisions" entered on Pages 4a through 4h:</t>
  </si>
  <si>
    <r>
      <t xml:space="preserve">Assumptions and Explanations </t>
    </r>
    <r>
      <rPr>
        <sz val="12"/>
        <rFont val="Times New Roman"/>
        <family val="1"/>
      </rPr>
      <t>(enter or attach documentation)</t>
    </r>
  </si>
  <si>
    <t>Identify other major provisions that do not directly affect the district's costs, such as binding arbitrations, grievance procedures, etc.</t>
  </si>
  <si>
    <t xml:space="preserve">       If yes, please describe the cap amount.</t>
  </si>
  <si>
    <t>Ending Balance(s) Increase/(Decrease)</t>
  </si>
  <si>
    <t xml:space="preserve">Total Revised   Budget          (Columns 1+2+3) </t>
  </si>
  <si>
    <t xml:space="preserve">Total Revised Budget After Settlement </t>
  </si>
  <si>
    <t>Other Revisions (agreement support and/or other unit agreement)       Explain on Page 4i</t>
  </si>
  <si>
    <t>Revenues</t>
  </si>
  <si>
    <t>Expenditures</t>
  </si>
  <si>
    <t>Other Financing Sources/Uses</t>
  </si>
  <si>
    <t>Explanation</t>
  </si>
  <si>
    <t>Amount</t>
  </si>
  <si>
    <t>Additional Comments:</t>
  </si>
  <si>
    <t>Fund 11 - Adult Education Fund</t>
  </si>
  <si>
    <t>Fund 12 - Child Development Fund</t>
  </si>
  <si>
    <t>MYP</t>
  </si>
  <si>
    <t>"Other Adjustments" Explanation</t>
  </si>
  <si>
    <t xml:space="preserve">       additional sheet.)</t>
  </si>
  <si>
    <t>8010-8099</t>
  </si>
  <si>
    <t>8100-8299</t>
  </si>
  <si>
    <t>8300-8599</t>
  </si>
  <si>
    <t>8600-8799</t>
  </si>
  <si>
    <t>1000-1999</t>
  </si>
  <si>
    <t>2000-2999</t>
  </si>
  <si>
    <t>3000-3999</t>
  </si>
  <si>
    <t>4000-4999</t>
  </si>
  <si>
    <t>5000-5999</t>
  </si>
  <si>
    <t>6000-6999</t>
  </si>
  <si>
    <t>7300-7399</t>
  </si>
  <si>
    <t xml:space="preserve">     Certificated Salaries </t>
  </si>
  <si>
    <t xml:space="preserve">     Classified Salaries</t>
  </si>
  <si>
    <t xml:space="preserve">     Employee Benefits</t>
  </si>
  <si>
    <t xml:space="preserve">     Books and Supplies</t>
  </si>
  <si>
    <t xml:space="preserve">     Capital Outlay</t>
  </si>
  <si>
    <t xml:space="preserve">     Other State Revenue</t>
  </si>
  <si>
    <t xml:space="preserve">     Federal Revenue</t>
  </si>
  <si>
    <t xml:space="preserve">     Other Local Revenue</t>
  </si>
  <si>
    <t>7600-7699</t>
  </si>
  <si>
    <t>8900-8979</t>
  </si>
  <si>
    <t>8980-8999</t>
  </si>
  <si>
    <t xml:space="preserve">     Contributions</t>
  </si>
  <si>
    <t xml:space="preserve">     Transfers Out and Other Uses</t>
  </si>
  <si>
    <t xml:space="preserve">     Transfers In and Other Sources</t>
  </si>
  <si>
    <t>9793/9795</t>
  </si>
  <si>
    <t xml:space="preserve">     Transfer In and Other Sources</t>
  </si>
  <si>
    <t xml:space="preserve">     Certificated Salaries</t>
  </si>
  <si>
    <t xml:space="preserve">BEGINNING FUND BALANCE </t>
  </si>
  <si>
    <t xml:space="preserve">ENDING FUND BALANCE </t>
  </si>
  <si>
    <t>Object Code</t>
  </si>
  <si>
    <t xml:space="preserve">     Other Local Revenues</t>
  </si>
  <si>
    <t>Latest Board-Approved Budget Before Settlement (As of ________)</t>
  </si>
  <si>
    <t xml:space="preserve">  Budget Adjustment  Increase/(Decrease)</t>
  </si>
  <si>
    <t>The certifications should be accompanied by:</t>
  </si>
  <si>
    <t xml:space="preserve">Any qualifying comments made by the Superintendent and/or CBO that speak to the agreement’s affordability within the context of the district’s entire budget. </t>
  </si>
  <si>
    <t>Multiple Bargaining Unit Agreements Settled Concurrently</t>
  </si>
  <si>
    <t>Submit Certification No. 2 to the County Office.</t>
  </si>
  <si>
    <t>A separate disclosure form should be completed for each bargaining unit.  If two or more units are settled concurrently, see the instructions at the bottom of the next page.</t>
  </si>
  <si>
    <r>
      <t xml:space="preserve">The certifications serve as additional information provided to the board regarding the affordability of the proposed agreement </t>
    </r>
    <r>
      <rPr>
        <b/>
        <sz val="12"/>
        <rFont val="Times New Roman"/>
        <family val="1"/>
      </rPr>
      <t>before</t>
    </r>
    <r>
      <rPr>
        <sz val="12"/>
        <rFont val="Times New Roman"/>
        <family val="1"/>
      </rPr>
      <t xml:space="preserve"> the board takes action on the agreement.</t>
    </r>
  </si>
  <si>
    <t>10.  Please include comments and explanations as necessary.  (If more room is necessary, please attach an</t>
  </si>
  <si>
    <t>Line 5</t>
  </si>
  <si>
    <t>If other bargaining unit agreements are pending or recently settled, then Column 3 can be used to show the revisions necessary for the other units.  Column 4 should reflect the current budget, as adjusted for all agreements.</t>
  </si>
  <si>
    <t>Including Step and Column</t>
  </si>
  <si>
    <t>Submit to the County Office at least 10 working days prior to the Governing Board approval.</t>
  </si>
  <si>
    <r>
      <t xml:space="preserve">Proposed negotiated changes in noncompensation items </t>
    </r>
    <r>
      <rPr>
        <sz val="12"/>
        <rFont val="Times New Roman"/>
        <family val="1"/>
      </rPr>
      <t>(i.e., class size adjustments, staff development days, teacher prep time, classified staffing ratios, etc.)</t>
    </r>
  </si>
  <si>
    <r>
      <t xml:space="preserve">What are the specific impacts (positive or negative) on instructional and support programs to accommodate the settlement? </t>
    </r>
    <r>
      <rPr>
        <sz val="12"/>
        <rFont val="Times New Roman"/>
        <family val="1"/>
      </rPr>
      <t xml:space="preserve"> Include the impact of changes such as staff reductions or increases, program reductions or increases, elimination or expansion of other services or programs (i.e., counselors, librarians, custodial staff, etc.)</t>
    </r>
  </si>
  <si>
    <t xml:space="preserve">The absence of a certification signature or a check on the "I am unable to certify" line does not prevent a board from taking action on an agreement.  However, if a board approves an agreement missing a certification signature or with the "I am unable to certify" checked, it is still expected to adopt the budget revisions needed to pay for the agreement. </t>
  </si>
  <si>
    <t>Create a new "combined" workbook:  On page 1, type the district name and "Combined" following name of bargaining unit.</t>
  </si>
  <si>
    <t>Skip to page 4 and complete the remainder of the workbook showing the impact of all agreements on the district's budget.</t>
  </si>
  <si>
    <r>
      <t xml:space="preserve">Section A (continued) through Section F, Pages 2 and 3:  </t>
    </r>
    <r>
      <rPr>
        <sz val="12"/>
        <rFont val="Times New Roman"/>
        <family val="1"/>
      </rPr>
      <t xml:space="preserve">Answer bargaining unit-specific questions.  </t>
    </r>
  </si>
  <si>
    <t>The disclosure document must be signed by the district Superintendent at the time of public disclosure and by the President or Clerk of the Governing Board at the time of formal board action on the proposed agreement.</t>
  </si>
  <si>
    <t>After public disclosure of the major provisions contained in this summary, the Governing Board at its meeting on ____________________________________, took action to approve the proposed agreement with the _____________________________________________________________________ Bargaining Unit(s).</t>
  </si>
  <si>
    <t>The information provided in this document summarizes the financial implications of the proposed agreement and is submitted to the Governing Board for public disclosure of the major provisions of the agreement (as provided in the "Public Disclosure of Proposed Collective Bargaining Agreement") in accordance with the requirements of AB 1200 and Government Code Sections 3540.2(a) and 3547.5.</t>
  </si>
  <si>
    <t>PUBLIC DISCLOSURE OF PROPOSED COLLECTIVE BARGAINING AGREEMENT</t>
  </si>
  <si>
    <t>Within 45 days of adopting a collective bargaining agreement, or prior to, or with its next interim report submission (or budget submission if the agreement is adopted after the submittal of the district's Second Interim Report), whichever comes first, any budget revisions to the school district's current year budget that are necessary to fulfill the terms of the agreement must be forwarded to the County Office.  If a school district does not adopt all of the revisions to its budget needed in the current fiscal year to meet the costs of a collective bargaining agreement, the County Superintendent of Schools is required to issue a qualified or negative certification for the district’s next interim report (Education Code Section 42142).</t>
  </si>
  <si>
    <r>
      <t xml:space="preserve">Total Compensation - </t>
    </r>
    <r>
      <rPr>
        <sz val="12"/>
        <rFont val="Times New Roman"/>
        <family val="1"/>
      </rPr>
      <t>Automatically calculated.</t>
    </r>
  </si>
  <si>
    <r>
      <t xml:space="preserve">Total Compensation Average Cost per Employee - </t>
    </r>
    <r>
      <rPr>
        <sz val="12"/>
        <rFont val="Times New Roman"/>
        <family val="1"/>
      </rPr>
      <t>Automatically calculated.</t>
    </r>
  </si>
  <si>
    <t xml:space="preserve">To ensure full disclosure, such as for agreements where salary changes may not be effective for a full year, explain the terms of the agreement beginning on the top of page 2 of the disclosure form. </t>
  </si>
  <si>
    <r>
      <t xml:space="preserve">Proposed agreements must be disclosed </t>
    </r>
    <r>
      <rPr>
        <b/>
        <sz val="12"/>
        <rFont val="Times New Roman"/>
        <family val="1"/>
      </rPr>
      <t>any time a contract is reopened.</t>
    </r>
    <r>
      <rPr>
        <sz val="12"/>
        <rFont val="Times New Roman"/>
        <family val="1"/>
      </rPr>
      <t xml:space="preserve">  This is especially true when multiyear agreements are formula-driven, as in the case when they are tied to projected cost-of-living adjustments in the subsequent years.  Once an actual percentage and dollar change is determined, </t>
    </r>
    <r>
      <rPr>
        <b/>
        <sz val="12"/>
        <rFont val="Times New Roman"/>
        <family val="1"/>
      </rPr>
      <t>the resulting salary and benefit cost impact must be disclosed even though it may have been budgeted.</t>
    </r>
  </si>
  <si>
    <t xml:space="preserve">In the “Year 1” column on page 1 of the disclosure form, show the incremental change resulting from the proposed agreement for the fiscal year in which the contract is first effective.  If the agreement includes a retroactive salary change for a prior year and the impact of the change is in the current fiscal year, show the total change of both the prior and current year in the "Year 1" column.  Only fill in the "Year 2" or "Year 3" columns if the proposed agreement is a multiyear contract with changes in years subsequent to the current year. </t>
  </si>
  <si>
    <t>9711-9719</t>
  </si>
  <si>
    <t>9750-9760</t>
  </si>
  <si>
    <t xml:space="preserve">     Assigned Amounts</t>
  </si>
  <si>
    <t xml:space="preserve">     Reserve for Economic Uncertainties</t>
  </si>
  <si>
    <t xml:space="preserve">     Unassigned/Unappropriated Amount</t>
  </si>
  <si>
    <t>Special Reserve Fund (Fund 17) Budgeted Designated for Economic Uncertainties (9789)</t>
  </si>
  <si>
    <t>General Fund Budgeted Unrestricted       Designated for Economic Uncertainties (9789)</t>
  </si>
  <si>
    <t>General Fund Budgeted Unrestricted Unassigned/Unappropriated Amount (9790)</t>
  </si>
  <si>
    <t>Special Reserve Fund (Fund 17) Budgeted Unassigned/Unappropriated Amount (9790)</t>
  </si>
  <si>
    <t xml:space="preserve">Figures in the “Annual Cost Prior to Proposed Agreement” column on page 1 of the disclosure form should reflect the current fiscal year cost data before the agreement, even if the estimated salary changes were included in the adopted budget. </t>
  </si>
  <si>
    <t>After the Governing Board takes action on the proposed agreement, Certification No. 2 must be signed by the Board President or Clerk and re-submitted to the County Office.  In the event that a Governing Board modifies a proposed agreement as it was originally disclosed and takes action to approve the agreement, a revised disclosure should also be resubmitted with any revisions made to the agreement clearly indicated.</t>
  </si>
  <si>
    <t>2014-15</t>
  </si>
  <si>
    <t>Attach pages 1 through 3 and copies of signed MOUs or Tentative Agreements for each bargaining unit.</t>
  </si>
  <si>
    <t>7100-7299  7400-7499</t>
  </si>
  <si>
    <t>9.  Were any additional steps, columns, or ranges added to the salary schedules?  (If yes, please explain.)</t>
  </si>
  <si>
    <t xml:space="preserve">     subsequent years?</t>
  </si>
  <si>
    <t>Page 4a: Unrestricted General Fund</t>
  </si>
  <si>
    <t>Page 4e: Fund 12 - Child Development Fund</t>
  </si>
  <si>
    <t>Page 4f: Fund 13/61 - Cafeteria Fund</t>
  </si>
  <si>
    <t>Page 4g:  Other</t>
  </si>
  <si>
    <t>Page 4h:  Other</t>
  </si>
  <si>
    <t>Page 4b: Restricted General Fund</t>
  </si>
  <si>
    <t>Page 4d: Fund 11 - Adult Education Fund</t>
  </si>
  <si>
    <t>Bargaining Unit Compensation</t>
  </si>
  <si>
    <t xml:space="preserve">Description of Other Compensation    </t>
  </si>
  <si>
    <r>
      <t xml:space="preserve">Total Bargaining Unit Compensation                                   </t>
    </r>
    <r>
      <rPr>
        <sz val="10"/>
        <rFont val="Times New Roman"/>
        <family val="1"/>
      </rPr>
      <t>Add Items 1 through 4 to equal 5</t>
    </r>
  </si>
  <si>
    <r>
      <t xml:space="preserve">Total Compensation </t>
    </r>
    <r>
      <rPr>
        <b/>
        <u/>
        <sz val="10"/>
        <rFont val="Times New Roman"/>
        <family val="1"/>
      </rPr>
      <t>Average</t>
    </r>
    <r>
      <rPr>
        <b/>
        <sz val="10"/>
        <rFont val="Times New Roman"/>
        <family val="1"/>
      </rPr>
      <t xml:space="preserve"> Cost per Bargaining Unit Employee </t>
    </r>
  </si>
  <si>
    <t xml:space="preserve">Latest Board-Approved Budget Before Settlement  (As of -------) </t>
  </si>
  <si>
    <t>2015-16</t>
  </si>
  <si>
    <t>Current FY Surplus/(Deficit) before settlement(s)?</t>
  </si>
  <si>
    <t>Current FY Surplus/(Deficit) after settlement(s)?</t>
  </si>
  <si>
    <t>1st Subsequent FY Surplus/(Deficit) after settlement(s)?</t>
  </si>
  <si>
    <t>2nd Subsequent FY Surplus/(Deficit) after settlement(s)?</t>
  </si>
  <si>
    <t>Surplus/ (Deficit)</t>
  </si>
  <si>
    <t xml:space="preserve">Were "Other Adjustments" amount(s) entered in the multiyear projections (pages 5a and 5b) for 1st and 2nd Subsequent FY? </t>
  </si>
  <si>
    <t>1st Subsequent FY Unrestricted, Page 5a</t>
  </si>
  <si>
    <t>2nd Subsequent FY Restricted, Page 5b</t>
  </si>
  <si>
    <t>1st Subsequent FY Restricted, Page 5b</t>
  </si>
  <si>
    <t>2nd Subsequent FY Unrestricted, Page 5a</t>
  </si>
  <si>
    <t xml:space="preserve">     LCFF Revenue</t>
  </si>
  <si>
    <t>Unrestricted and Restricted General Fund data for subsequent fiscal years must be manually entered on pages 5a and 5b, respectively.  The combined General Fund totals are automatically calculated on page 5c.</t>
  </si>
  <si>
    <t>Data entered on pages 4a and 4b, “Unrestricted” and “Restricted General Fund,” will automatically populate page 4c, “Combined General Fund,” as well as the first column (current year) of Section H, pages 5a and 5b.</t>
  </si>
  <si>
    <t>2016-17</t>
  </si>
  <si>
    <t>Annual Cost Prior to Proposed Settlement</t>
  </si>
  <si>
    <t>In accordance with the requirements of Government Code Sections 3540.2 and 3547.5, the Superintendent and Chief Business Official of the ______________________________________________________ District, hereby certify that the District can meet the costs incurred under this Collective Bargaining Agreement during the term of the agreement from ____________________ to ____________________.</t>
  </si>
  <si>
    <t>2013-14</t>
  </si>
  <si>
    <t>2017-18</t>
  </si>
  <si>
    <t>2018-19</t>
  </si>
  <si>
    <t>2019-20</t>
  </si>
  <si>
    <t>2020-21</t>
  </si>
  <si>
    <t>2021-22</t>
  </si>
  <si>
    <t>2022-23</t>
  </si>
  <si>
    <t>2023-24</t>
  </si>
  <si>
    <t>2024-25</t>
  </si>
  <si>
    <t>2025-26</t>
  </si>
  <si>
    <t>2026-27</t>
  </si>
  <si>
    <t>2027-28</t>
  </si>
  <si>
    <t>2028-29</t>
  </si>
  <si>
    <t>2030-31</t>
  </si>
  <si>
    <t>2029-30</t>
  </si>
  <si>
    <t>2031-32</t>
  </si>
  <si>
    <t xml:space="preserve">11.  Does this bargaining unit have a negotiated cap for Health and Welfare </t>
  </si>
  <si>
    <t xml:space="preserve">       benefits?</t>
  </si>
  <si>
    <r>
      <t xml:space="preserve">State Standard Minimum Reserve Percentage for this District                      </t>
    </r>
    <r>
      <rPr>
        <b/>
        <sz val="11"/>
        <rFont val="Times New Roman"/>
        <family val="1"/>
      </rPr>
      <t xml:space="preserve">Enter percentage </t>
    </r>
  </si>
  <si>
    <t>State Standard Minimum Reserve Amount for this District (For districts with less than 1,001 ADA, this is the greater of Line a, times Line b, or $50,000)</t>
  </si>
  <si>
    <t>NOTE: 9790 amounts in Columns 1 and 4 must be positive</t>
  </si>
  <si>
    <t xml:space="preserve">NOTE: 9790 amounts must be positive </t>
  </si>
  <si>
    <r>
      <t xml:space="preserve">Total Number of Bargaining Unit Employees </t>
    </r>
    <r>
      <rPr>
        <sz val="10"/>
        <rFont val="Times New Roman"/>
        <family val="1"/>
      </rPr>
      <t>(Use FTEs if appropriate)</t>
    </r>
  </si>
  <si>
    <t>What contingency language is included in the proposed agreement (e.g., reopeners, etc.)?</t>
  </si>
  <si>
    <t>Section I, Pages 6 and 7: Impact of Proposed Agreement on Unrestricted Reserves</t>
  </si>
  <si>
    <r>
      <t xml:space="preserve">Special Note: </t>
    </r>
    <r>
      <rPr>
        <sz val="11.5"/>
        <rFont val="Times New Roman"/>
        <family val="1"/>
      </rPr>
      <t>The Los Angeles County Office of Education may request additional information, as necessary, to review the district's compliance with requirements.</t>
    </r>
  </si>
  <si>
    <t>Data can only be manually entered into yellow-highlighted cells of the workbook.  White cells are locked, and typically contain formulas that automatically calculate totals, variances, and percentages.</t>
  </si>
  <si>
    <t>Enter data in the yellow-highlighted cells as appropriate.  Enter your district's reserve level requirement on line 1d.  Whether a district meets required reserve levels is automatically determined and displayed on page 6, line 3.  Any fiscal year with a “No” result in line 3 requires a response in line 4.</t>
  </si>
  <si>
    <r>
      <t xml:space="preserve">Year 1 - </t>
    </r>
    <r>
      <rPr>
        <sz val="12"/>
        <rFont val="Times New Roman"/>
        <family val="1"/>
      </rPr>
      <t xml:space="preserve">Enter the amount of the proposed change in statutory benefits resulting from changes in salaries reported on Lines 1 and 2. </t>
    </r>
  </si>
  <si>
    <r>
      <t>Year 1</t>
    </r>
    <r>
      <rPr>
        <sz val="12"/>
        <rFont val="Times New Roman"/>
        <family val="1"/>
      </rPr>
      <t xml:space="preserve"> - Enter the amount of the proposed change in health/welfare benefits for the affected bargaining unit. </t>
    </r>
  </si>
  <si>
    <r>
      <t xml:space="preserve">Pursuant to GC 3540.2 (a), districts with qualified or negative certifications are </t>
    </r>
    <r>
      <rPr>
        <u/>
        <sz val="12"/>
        <rFont val="Times New Roman"/>
        <family val="1"/>
      </rPr>
      <t>required</t>
    </r>
    <r>
      <rPr>
        <sz val="12"/>
        <rFont val="Times New Roman"/>
        <family val="1"/>
      </rPr>
      <t xml:space="preserve"> to submit a disclosure. In addition, pursuant to GC 3540.2 (d) a school district shall provide the county superintendent of schools, upon request, with all relevant information to provide an understanding of the financial impact of any final collective bargaining agreement reached pursuant to GC Section 3543.2 and 3547.5. All proposed bargaining agreements, including zero compensation, freezes, rollbacks, furlough days, stipends, benefit modifications and re-openers, must be disclosed using the entire workbook.  </t>
    </r>
  </si>
  <si>
    <t xml:space="preserve">The manner in which the public is made aware of the proposed agreement and its availability for public inspection and review is at the discretion of the district.  Districts may select any or a combination of various methods available for communicating to the public - i.e., notice in newspaper, posted notices, letters to parents, PTA newsletters, etc.  Notification, however, must include the public at large and should not be limited to district parents only. </t>
  </si>
  <si>
    <t>If "Other Adjustments" expenditure amounts were entered in the multiyear projection (pages 5a and 5b) for the two subsequent years, then an explanation must be provided on page 7, question 7.</t>
  </si>
  <si>
    <t>Use Section G on pages 4a through 4c for the General Fund and the four columns designated to show “Latest Board Approved Budget Before Settlement,” “Adjustments as a Result of Settlement,” “Other Revisions,” and “Total Revised Budget” for the fiscal year being settled.</t>
  </si>
  <si>
    <t>The Los Angeles County Office of Education (County Office) will process any payroll adjustments reflected in an agreement, even if the Superintendent and/or CBO do not provide certifying signatures.  However, the absence of a certification signature or if the "I am unable to certify" box is checked serves as an alert to the County Office to carefully analyze and review the district’s ability to fund the agreement.</t>
  </si>
  <si>
    <r>
      <t xml:space="preserve">The total cost </t>
    </r>
    <r>
      <rPr>
        <b/>
        <i/>
        <sz val="12"/>
        <rFont val="Times New Roman"/>
        <family val="1"/>
      </rPr>
      <t>for all funds</t>
    </r>
    <r>
      <rPr>
        <sz val="12"/>
        <rFont val="Times New Roman"/>
        <family val="1"/>
      </rPr>
      <t xml:space="preserve">, not just the General Fund, is to be reported on page 1.  Data in Year 2 and 3 columns is necessary only for multiyear and overlapping fiscal year agreements.  </t>
    </r>
  </si>
  <si>
    <t xml:space="preserve">     Services and Other Operating Expenditures</t>
  </si>
  <si>
    <t xml:space="preserve">     Transfers of Indirect Costs</t>
  </si>
  <si>
    <t xml:space="preserve">     Nonspendable </t>
  </si>
  <si>
    <t xml:space="preserve">     Restricted</t>
  </si>
  <si>
    <t xml:space="preserve">     Committed </t>
  </si>
  <si>
    <t xml:space="preserve">     Assigned </t>
  </si>
  <si>
    <t xml:space="preserve">    Transfers of Indirect Costs</t>
  </si>
  <si>
    <t xml:space="preserve">    Audit Adjustments/Other Restatements</t>
  </si>
  <si>
    <t xml:space="preserve">     Restricted </t>
  </si>
  <si>
    <t xml:space="preserve">     Nonspendable</t>
  </si>
  <si>
    <t>COMPONENTS OF ENDING FUND BALANCE:</t>
  </si>
  <si>
    <t xml:space="preserve">     Other Outgo (excluding Indirect Costs)</t>
  </si>
  <si>
    <t xml:space="preserve">     Other Outgo (excuding Indirect Costs)</t>
  </si>
  <si>
    <t>Public Disclosure of Proposed Collective Bargaining Agreement</t>
  </si>
  <si>
    <t>in accordance with AB 1200 (Chapter 1213/Statutes 1991), AB 2756 (Chapter 52/Statutes 2004), GC 3547.5</t>
  </si>
  <si>
    <t>for General, Adult Education, Child Development, Cafeteria and Other Funds</t>
  </si>
  <si>
    <t>Section G, Pages 4a through 4i:  Impact of Proposed Agreement on Current-Year Operating Budget</t>
  </si>
  <si>
    <t>for General Adult Education, Child Development, Cafeteria and Other Funds</t>
  </si>
  <si>
    <t xml:space="preserve">Certification No. 1 (Section J on Page 8) must be signed by the District Superintendent and Chief Business Official (CBO) at the time of public disclosure.  "I hereby certify" or "I am unable to certify" must be checked by both signers. </t>
  </si>
  <si>
    <t>Any concerns regarding the affordability of the agreement in subsequent years should be listed on page 8a following the certification.</t>
  </si>
  <si>
    <t>Certification No. 2 (Section K on Page 9) must be signed by the district Superintendent at the time of public disclosure and submitted with the completed disclosure forms to the County Office.</t>
  </si>
  <si>
    <t>Complete the combined workbook page 8 (Certification No. 1) with Superintendent and CBO signatures.</t>
  </si>
  <si>
    <t>Complete the combined workbook page 9 (Certification No. 2) following Board ratification.</t>
  </si>
  <si>
    <t xml:space="preserve">Section G, Pages 4a through 4i:  Impact of Proposed Agreement on Current Year Operating Budget, </t>
  </si>
  <si>
    <t>Section J, Pages 8 and 8a:  Certification No. 1</t>
  </si>
  <si>
    <t xml:space="preserve">Enter data in yellow-highlighted cells on page 8 as appropriate.  Once data is entered, the form should be printed, "I am able to certify" or "I am unable to certify" must be checked and signed by the district Superintendent and Chief Business Official.  Use page 8a to list the budget assumptions and address affordability in subsequent years.  Submit the signed certification and the completed Public Disclosure to the County Office.  </t>
  </si>
  <si>
    <t>Section K, Page 9:  Certification No. 2</t>
  </si>
  <si>
    <t xml:space="preserve">Enter data in yellow-highlighted cells on page 9 as appropriate.  Once data is entered, the form should be printed, signed and dated by the district Superintendent.  The completed disclosure is ready for posting and submission to the County Office.  After the the Governing Board meeting, the Board President or Clerk of the Board (district Superintendent) must sign and date Certification No. 2. and submit to the County Office.  </t>
  </si>
  <si>
    <t xml:space="preserve">"Other Adjustments" could indicate that a budget reduction plan was/is being developed to address deficit spending, and to rebuild reserves.  Any amount shown below must have an explanation.  If additional space is needed, attach a separate sheet, or use page 8a.  </t>
  </si>
  <si>
    <t>J.</t>
  </si>
  <si>
    <t>K.  CERTIFICATION NO.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</si>
</sst>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2" formatCode="_(&quot;$&quot;* #,##0_);_(&quot;$&quot;* \(#,##0\);_(&quot;$&quot;* &quot;-&quot;_);_(@_)"/>
    <numFmt numFmtId="44" formatCode="_(&quot;$&quot;* #,##0.00_);_(&quot;$&quot;* \(#,##0.00\);_(&quot;$&quot;* &quot;-&quot;??_);_(@_)"/>
    <numFmt numFmtId="43" formatCode="_(* #,##0.00_);_(* \(#,##0.00\);_(* &quot;-&quot;??_);_(@_)"/>
    <numFmt numFmtId="164" formatCode="_(&quot;$&quot;* #,##0_);_(&quot;$&quot;* \(#,##0\);_(&quot;$&quot;* &quot;-&quot;??_);_(@_)"/>
    <numFmt numFmtId="165" formatCode="[$-409]mmmm\ d\,\ yyyy;@"/>
    <numFmt numFmtId="166" formatCode="#,##0.0%;[Red]\(#,##0.0%\)"/>
    <numFmt numFmtId="167" formatCode="0000\-00"/>
  </numFmts>
  <fonts count="37" x14ac:knownFonts="1">
    <font>
      <sz val="10"/>
      <name val="Arial"/>
    </font>
    <font>
      <sz val="10"/>
      <name val="Arial"/>
    </font>
    <font>
      <sz val="8"/>
      <name val="Arial"/>
      <family val="2"/>
    </font>
    <font>
      <b/>
      <sz val="12"/>
      <name val="Times New Roman"/>
      <family val="1"/>
    </font>
    <font>
      <sz val="10"/>
      <name val="Times New Roman"/>
      <family val="1"/>
    </font>
    <font>
      <b/>
      <sz val="10"/>
      <name val="Times New Roman"/>
      <family val="1"/>
    </font>
    <font>
      <sz val="12"/>
      <name val="Times New Roman"/>
      <family val="1"/>
    </font>
    <font>
      <sz val="4"/>
      <name val="Times New Roman"/>
      <family val="1"/>
    </font>
    <font>
      <b/>
      <sz val="9"/>
      <name val="Times New Roman"/>
      <family val="1"/>
    </font>
    <font>
      <sz val="9"/>
      <name val="Times New Roman"/>
      <family val="1"/>
    </font>
    <font>
      <sz val="8"/>
      <name val="Times New Roman"/>
      <family val="1"/>
    </font>
    <font>
      <b/>
      <sz val="8"/>
      <name val="Times New Roman"/>
      <family val="1"/>
    </font>
    <font>
      <sz val="11"/>
      <name val="Times New Roman"/>
      <family val="1"/>
    </font>
    <font>
      <b/>
      <sz val="11"/>
      <name val="Times New Roman"/>
      <family val="1"/>
    </font>
    <font>
      <sz val="11"/>
      <name val="Arial"/>
      <family val="2"/>
    </font>
    <font>
      <sz val="12"/>
      <name val="Arial"/>
      <family val="2"/>
    </font>
    <font>
      <b/>
      <sz val="14"/>
      <name val="Times New Roman"/>
      <family val="1"/>
    </font>
    <font>
      <i/>
      <sz val="12"/>
      <name val="Times New Roman"/>
      <family val="1"/>
    </font>
    <font>
      <b/>
      <sz val="10"/>
      <name val="Arial"/>
      <family val="2"/>
    </font>
    <font>
      <u/>
      <sz val="12"/>
      <name val="Times New Roman"/>
      <family val="1"/>
    </font>
    <font>
      <sz val="11.5"/>
      <name val="Times New Roman"/>
      <family val="1"/>
    </font>
    <font>
      <i/>
      <sz val="11"/>
      <name val="Times New Roman"/>
      <family val="1"/>
    </font>
    <font>
      <b/>
      <sz val="11"/>
      <name val="Arial"/>
      <family val="2"/>
    </font>
    <font>
      <b/>
      <sz val="10"/>
      <color indexed="10"/>
      <name val="Arial"/>
      <family val="2"/>
    </font>
    <font>
      <b/>
      <sz val="11.5"/>
      <name val="Times New Roman"/>
      <family val="1"/>
    </font>
    <font>
      <u/>
      <sz val="10"/>
      <name val="Times New Roman"/>
      <family val="1"/>
    </font>
    <font>
      <b/>
      <u/>
      <sz val="10"/>
      <name val="Times New Roman"/>
      <family val="1"/>
    </font>
    <font>
      <sz val="14"/>
      <name val="Times New Roman"/>
      <family val="1"/>
    </font>
    <font>
      <sz val="13"/>
      <name val="Times New Roman"/>
      <family val="1"/>
    </font>
    <font>
      <b/>
      <i/>
      <sz val="12"/>
      <name val="Times New Roman"/>
      <family val="1"/>
    </font>
    <font>
      <sz val="10"/>
      <name val="Arial"/>
      <family val="2"/>
    </font>
    <font>
      <sz val="10"/>
      <name val="Arial"/>
      <family val="2"/>
    </font>
    <font>
      <sz val="11"/>
      <color rgb="FF1F497D"/>
      <name val="Calibri"/>
      <family val="2"/>
    </font>
    <font>
      <sz val="10"/>
      <color rgb="FFFF0000"/>
      <name val="Arial"/>
      <family val="2"/>
    </font>
    <font>
      <sz val="12"/>
      <color rgb="FFFF0000"/>
      <name val="Times New Roman"/>
      <family val="1"/>
    </font>
    <font>
      <sz val="9.75"/>
      <name val="Times New Roman"/>
      <family val="1"/>
    </font>
    <font>
      <b/>
      <sz val="9.75"/>
      <name val="Times New Roman"/>
      <family val="1"/>
    </font>
  </fonts>
  <fills count="7">
    <fill>
      <patternFill patternType="none"/>
    </fill>
    <fill>
      <patternFill patternType="gray125"/>
    </fill>
    <fill>
      <patternFill patternType="solid">
        <fgColor indexed="43"/>
        <bgColor indexed="64"/>
      </patternFill>
    </fill>
    <fill>
      <patternFill patternType="solid">
        <fgColor indexed="22"/>
        <bgColor indexed="64"/>
      </patternFill>
    </fill>
    <fill>
      <patternFill patternType="solid">
        <fgColor indexed="22"/>
        <bgColor indexed="22"/>
      </patternFill>
    </fill>
    <fill>
      <patternFill patternType="solid">
        <fgColor indexed="9"/>
        <bgColor indexed="64"/>
      </patternFill>
    </fill>
    <fill>
      <patternFill patternType="solid">
        <fgColor rgb="FFFFFF00"/>
        <bgColor indexed="64"/>
      </patternFill>
    </fill>
  </fills>
  <borders count="59">
    <border>
      <left/>
      <right/>
      <top/>
      <bottom/>
      <diagonal/>
    </border>
    <border>
      <left/>
      <right/>
      <top/>
      <bottom style="thin">
        <color indexed="64"/>
      </bottom>
      <diagonal/>
    </border>
    <border>
      <left/>
      <right style="double">
        <color indexed="64"/>
      </right>
      <top style="double">
        <color indexed="64"/>
      </top>
      <bottom/>
      <diagonal/>
    </border>
    <border>
      <left/>
      <right style="double">
        <color indexed="64"/>
      </right>
      <top/>
      <bottom/>
      <diagonal/>
    </border>
    <border>
      <left/>
      <right style="double">
        <color indexed="64"/>
      </right>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bottom style="double">
        <color indexed="64"/>
      </bottom>
      <diagonal/>
    </border>
    <border>
      <left style="double">
        <color indexed="64"/>
      </left>
      <right/>
      <top style="double">
        <color indexed="64"/>
      </top>
      <bottom/>
      <diagonal/>
    </border>
    <border>
      <left style="double">
        <color indexed="64"/>
      </left>
      <right/>
      <top/>
      <bottom/>
      <diagonal/>
    </border>
    <border>
      <left style="double">
        <color indexed="64"/>
      </left>
      <right/>
      <top/>
      <bottom style="double">
        <color indexed="64"/>
      </bottom>
      <diagonal/>
    </border>
    <border>
      <left/>
      <right/>
      <top style="thin">
        <color indexed="64"/>
      </top>
      <bottom style="thin">
        <color indexed="64"/>
      </bottom>
      <diagonal/>
    </border>
    <border>
      <left style="double">
        <color indexed="64"/>
      </left>
      <right style="thin">
        <color indexed="64"/>
      </right>
      <top/>
      <bottom style="thin">
        <color indexed="64"/>
      </bottom>
      <diagonal/>
    </border>
    <border>
      <left/>
      <right/>
      <top style="thin">
        <color indexed="64"/>
      </top>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double">
        <color indexed="64"/>
      </left>
      <right style="thin">
        <color indexed="64"/>
      </right>
      <top/>
      <bottom style="double">
        <color indexed="64"/>
      </bottom>
      <diagonal/>
    </border>
    <border>
      <left/>
      <right/>
      <top style="thin">
        <color indexed="64"/>
      </top>
      <bottom style="double">
        <color indexed="64"/>
      </bottom>
      <diagonal/>
    </border>
    <border>
      <left style="thin">
        <color indexed="64"/>
      </left>
      <right style="double">
        <color indexed="64"/>
      </right>
      <top style="thin">
        <color indexed="64"/>
      </top>
      <bottom/>
      <diagonal/>
    </border>
    <border>
      <left/>
      <right style="thin">
        <color indexed="64"/>
      </right>
      <top/>
      <bottom style="thin">
        <color indexed="64"/>
      </bottom>
      <diagonal/>
    </border>
    <border>
      <left/>
      <right style="thin">
        <color indexed="64"/>
      </right>
      <top/>
      <bottom/>
      <diagonal/>
    </border>
    <border>
      <left/>
      <right style="thin">
        <color indexed="64"/>
      </right>
      <top/>
      <bottom style="double">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diagonal/>
    </border>
    <border>
      <left/>
      <right style="thin">
        <color indexed="64"/>
      </right>
      <top style="double">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double">
        <color indexed="64"/>
      </right>
      <top/>
      <bottom style="double">
        <color indexed="64"/>
      </bottom>
      <diagonal/>
    </border>
    <border>
      <left style="thin">
        <color indexed="64"/>
      </left>
      <right/>
      <top style="thin">
        <color indexed="64"/>
      </top>
      <bottom/>
      <diagonal/>
    </border>
    <border>
      <left style="double">
        <color indexed="64"/>
      </left>
      <right/>
      <top style="thin">
        <color indexed="64"/>
      </top>
      <bottom/>
      <diagonal/>
    </border>
    <border>
      <left style="double">
        <color indexed="64"/>
      </left>
      <right/>
      <top/>
      <bottom style="thin">
        <color indexed="64"/>
      </bottom>
      <diagonal/>
    </border>
    <border>
      <left style="double">
        <color indexed="64"/>
      </left>
      <right/>
      <top style="thin">
        <color indexed="64"/>
      </top>
      <bottom style="thin">
        <color indexed="64"/>
      </bottom>
      <diagonal/>
    </border>
    <border>
      <left style="double">
        <color indexed="64"/>
      </left>
      <right/>
      <top style="thin">
        <color indexed="64"/>
      </top>
      <bottom style="double">
        <color indexed="64"/>
      </bottom>
      <diagonal/>
    </border>
    <border>
      <left style="double">
        <color indexed="64"/>
      </left>
      <right style="thin">
        <color indexed="64"/>
      </right>
      <top style="thin">
        <color indexed="64"/>
      </top>
      <bottom/>
      <diagonal/>
    </border>
    <border>
      <left/>
      <right style="thin">
        <color indexed="64"/>
      </right>
      <top style="double">
        <color indexed="64"/>
      </top>
      <bottom style="thin">
        <color indexed="64"/>
      </bottom>
      <diagonal/>
    </border>
    <border>
      <left/>
      <right style="thin">
        <color indexed="64"/>
      </right>
      <top style="thin">
        <color indexed="64"/>
      </top>
      <bottom style="double">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style="double">
        <color indexed="64"/>
      </left>
      <right style="thin">
        <color indexed="64"/>
      </right>
      <top/>
      <bottom/>
      <diagonal/>
    </border>
    <border>
      <left style="thin">
        <color indexed="64"/>
      </left>
      <right style="thin">
        <color indexed="64"/>
      </right>
      <top/>
      <bottom/>
      <diagonal/>
    </border>
    <border>
      <left style="thin">
        <color indexed="64"/>
      </left>
      <right style="double">
        <color indexed="64"/>
      </right>
      <top/>
      <bottom/>
      <diagonal/>
    </border>
    <border>
      <left style="thin">
        <color indexed="64"/>
      </left>
      <right/>
      <top style="thin">
        <color indexed="64"/>
      </top>
      <bottom style="double">
        <color indexed="64"/>
      </bottom>
      <diagonal/>
    </border>
    <border>
      <left style="thin">
        <color indexed="64"/>
      </left>
      <right/>
      <top style="double">
        <color indexed="64"/>
      </top>
      <bottom/>
      <diagonal/>
    </border>
    <border>
      <left/>
      <right/>
      <top style="double">
        <color indexed="64"/>
      </top>
      <bottom/>
      <diagonal/>
    </border>
    <border>
      <left/>
      <right style="double">
        <color indexed="64"/>
      </right>
      <top/>
      <bottom style="thin">
        <color indexed="64"/>
      </bottom>
      <diagonal/>
    </border>
    <border>
      <left/>
      <right/>
      <top/>
      <bottom style="double">
        <color indexed="64"/>
      </bottom>
      <diagonal/>
    </border>
    <border>
      <left style="double">
        <color indexed="64"/>
      </left>
      <right/>
      <top style="double">
        <color indexed="64"/>
      </top>
      <bottom style="thin">
        <color indexed="64"/>
      </bottom>
      <diagonal/>
    </border>
    <border>
      <left/>
      <right style="double">
        <color indexed="64"/>
      </right>
      <top style="thin">
        <color indexed="64"/>
      </top>
      <bottom style="double">
        <color indexed="64"/>
      </bottom>
      <diagonal/>
    </border>
    <border>
      <left style="thin">
        <color indexed="64"/>
      </left>
      <right/>
      <top style="double">
        <color indexed="64"/>
      </top>
      <bottom style="thin">
        <color indexed="64"/>
      </bottom>
      <diagonal/>
    </border>
    <border>
      <left/>
      <right style="double">
        <color indexed="64"/>
      </right>
      <top style="thin">
        <color indexed="64"/>
      </top>
      <bottom style="thin">
        <color indexed="64"/>
      </bottom>
      <diagonal/>
    </border>
    <border>
      <left/>
      <right style="double">
        <color indexed="64"/>
      </right>
      <top style="double">
        <color indexed="64"/>
      </top>
      <bottom style="thin">
        <color indexed="64"/>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cellStyleXfs>
  <cellXfs count="414">
    <xf numFmtId="0" fontId="0" fillId="0" borderId="0" xfId="0"/>
    <xf numFmtId="0" fontId="0" fillId="0" borderId="0" xfId="0" applyAlignment="1">
      <alignment horizontal="center"/>
    </xf>
    <xf numFmtId="0" fontId="6" fillId="0" borderId="0" xfId="0" applyFont="1"/>
    <xf numFmtId="0" fontId="6" fillId="0" borderId="0" xfId="0" applyFont="1" applyAlignment="1">
      <alignment horizontal="right"/>
    </xf>
    <xf numFmtId="0" fontId="14" fillId="0" borderId="0" xfId="0" applyFont="1"/>
    <xf numFmtId="0" fontId="15" fillId="0" borderId="0" xfId="0" applyFont="1"/>
    <xf numFmtId="0" fontId="15" fillId="0" borderId="0" xfId="0" applyFont="1" applyAlignment="1">
      <alignment horizontal="left"/>
    </xf>
    <xf numFmtId="0" fontId="6" fillId="0" borderId="0" xfId="0" applyFont="1" applyAlignment="1">
      <alignment horizontal="center"/>
    </xf>
    <xf numFmtId="0" fontId="18" fillId="0" borderId="0" xfId="0" applyFont="1"/>
    <xf numFmtId="0" fontId="18" fillId="0" borderId="0" xfId="0" applyFont="1" applyAlignment="1">
      <alignment horizontal="justify"/>
    </xf>
    <xf numFmtId="0" fontId="4" fillId="0" borderId="0" xfId="0" applyFont="1" applyAlignment="1">
      <alignment horizontal="left"/>
    </xf>
    <xf numFmtId="0" fontId="6" fillId="0" borderId="1" xfId="0" applyFont="1" applyBorder="1" applyProtection="1">
      <protection locked="0"/>
    </xf>
    <xf numFmtId="0" fontId="6" fillId="0" borderId="0" xfId="0" applyFont="1" applyProtection="1">
      <protection locked="0"/>
    </xf>
    <xf numFmtId="0" fontId="6" fillId="0" borderId="0" xfId="0" applyFont="1" applyAlignment="1" applyProtection="1">
      <alignment horizontal="right"/>
      <protection locked="0"/>
    </xf>
    <xf numFmtId="0" fontId="0" fillId="0" borderId="0" xfId="0" applyProtection="1">
      <protection locked="0"/>
    </xf>
    <xf numFmtId="0" fontId="6" fillId="0" borderId="1" xfId="0" applyFont="1" applyBorder="1" applyAlignment="1" applyProtection="1">
      <alignment horizontal="left"/>
      <protection locked="0"/>
    </xf>
    <xf numFmtId="0" fontId="0" fillId="0" borderId="2" xfId="0" applyBorder="1" applyProtection="1">
      <protection locked="0"/>
    </xf>
    <xf numFmtId="0" fontId="0" fillId="0" borderId="3" xfId="0" applyBorder="1" applyProtection="1">
      <protection locked="0"/>
    </xf>
    <xf numFmtId="0" fontId="0" fillId="0" borderId="4" xfId="0" applyBorder="1" applyAlignment="1" applyProtection="1">
      <alignment wrapText="1"/>
      <protection locked="0"/>
    </xf>
    <xf numFmtId="0" fontId="4" fillId="0" borderId="3" xfId="0" applyFont="1" applyBorder="1" applyAlignment="1" applyProtection="1">
      <alignment wrapText="1"/>
      <protection locked="0"/>
    </xf>
    <xf numFmtId="0" fontId="3" fillId="0" borderId="0" xfId="0" applyFont="1" applyAlignment="1">
      <alignment horizontal="center"/>
    </xf>
    <xf numFmtId="0" fontId="6" fillId="0" borderId="1" xfId="0" applyFont="1" applyBorder="1" applyAlignment="1">
      <alignment horizontal="center"/>
    </xf>
    <xf numFmtId="0" fontId="6" fillId="0" borderId="0" xfId="0" applyFont="1" applyAlignment="1">
      <alignment horizontal="left"/>
    </xf>
    <xf numFmtId="0" fontId="4" fillId="0" borderId="0" xfId="0" applyFont="1"/>
    <xf numFmtId="164" fontId="4" fillId="2" borderId="5" xfId="2" applyNumberFormat="1" applyFont="1" applyFill="1" applyBorder="1" applyAlignment="1" applyProtection="1">
      <alignment vertical="top" wrapText="1"/>
      <protection locked="0"/>
    </xf>
    <xf numFmtId="164" fontId="4" fillId="2" borderId="6" xfId="2" applyNumberFormat="1" applyFont="1" applyFill="1" applyBorder="1" applyAlignment="1" applyProtection="1">
      <alignment vertical="top" wrapText="1"/>
      <protection locked="0"/>
    </xf>
    <xf numFmtId="0" fontId="8" fillId="0" borderId="7" xfId="0" applyFont="1" applyBorder="1" applyAlignment="1">
      <alignment horizontal="center" vertical="top" wrapText="1"/>
    </xf>
    <xf numFmtId="0" fontId="8" fillId="0" borderId="8" xfId="0" applyFont="1" applyBorder="1" applyAlignment="1">
      <alignment horizontal="center" vertical="top" wrapText="1"/>
    </xf>
    <xf numFmtId="0" fontId="9" fillId="0" borderId="6" xfId="0" applyFont="1" applyBorder="1" applyAlignment="1">
      <alignment horizontal="center" vertical="top" wrapText="1"/>
    </xf>
    <xf numFmtId="0" fontId="9" fillId="0" borderId="9" xfId="0" applyFont="1" applyBorder="1" applyAlignment="1">
      <alignment horizontal="center" vertical="top" wrapText="1"/>
    </xf>
    <xf numFmtId="164" fontId="4" fillId="0" borderId="10" xfId="2" applyNumberFormat="1" applyFont="1" applyBorder="1" applyAlignment="1" applyProtection="1">
      <alignment vertical="top" wrapText="1"/>
    </xf>
    <xf numFmtId="164" fontId="4" fillId="0" borderId="9" xfId="2" applyNumberFormat="1" applyFont="1" applyBorder="1" applyAlignment="1" applyProtection="1">
      <alignment vertical="top" wrapText="1"/>
    </xf>
    <xf numFmtId="164" fontId="4" fillId="0" borderId="10" xfId="0" applyNumberFormat="1" applyFont="1" applyBorder="1" applyAlignment="1">
      <alignment horizontal="justify" vertical="top" wrapText="1"/>
    </xf>
    <xf numFmtId="164" fontId="4" fillId="0" borderId="6" xfId="2" applyNumberFormat="1" applyFont="1" applyFill="1" applyBorder="1" applyAlignment="1" applyProtection="1">
      <alignment vertical="top" wrapText="1"/>
    </xf>
    <xf numFmtId="164" fontId="4" fillId="0" borderId="6" xfId="2" applyNumberFormat="1" applyFont="1" applyBorder="1" applyAlignment="1" applyProtection="1">
      <alignment vertical="top" wrapText="1"/>
    </xf>
    <xf numFmtId="164" fontId="4" fillId="0" borderId="5" xfId="0" applyNumberFormat="1" applyFont="1" applyBorder="1" applyAlignment="1">
      <alignment horizontal="justify" vertical="top" wrapText="1"/>
    </xf>
    <xf numFmtId="164" fontId="4" fillId="2" borderId="9" xfId="2" applyNumberFormat="1" applyFont="1" applyFill="1" applyBorder="1" applyAlignment="1" applyProtection="1">
      <alignment vertical="top" wrapText="1"/>
      <protection locked="0"/>
    </xf>
    <xf numFmtId="164" fontId="4" fillId="0" borderId="5" xfId="2" applyNumberFormat="1" applyFont="1" applyBorder="1" applyAlignment="1" applyProtection="1">
      <alignment vertical="top" wrapText="1"/>
    </xf>
    <xf numFmtId="164" fontId="4" fillId="0" borderId="11" xfId="2" applyNumberFormat="1" applyFont="1" applyBorder="1" applyAlignment="1" applyProtection="1">
      <alignment vertical="top" wrapText="1"/>
    </xf>
    <xf numFmtId="164" fontId="4" fillId="0" borderId="12" xfId="2" applyNumberFormat="1" applyFont="1" applyBorder="1" applyAlignment="1" applyProtection="1">
      <alignment vertical="top" wrapText="1"/>
    </xf>
    <xf numFmtId="10" fontId="12" fillId="2" borderId="6" xfId="3" applyNumberFormat="1" applyFont="1" applyFill="1" applyBorder="1" applyAlignment="1" applyProtection="1">
      <alignment horizontal="right"/>
      <protection locked="0"/>
    </xf>
    <xf numFmtId="164" fontId="12" fillId="2" borderId="6" xfId="2" applyNumberFormat="1" applyFont="1" applyFill="1" applyBorder="1" applyAlignment="1" applyProtection="1">
      <alignment horizontal="right"/>
      <protection locked="0"/>
    </xf>
    <xf numFmtId="0" fontId="13" fillId="0" borderId="13" xfId="0" applyFont="1" applyBorder="1" applyAlignment="1">
      <alignment horizontal="center"/>
    </xf>
    <xf numFmtId="0" fontId="12" fillId="0" borderId="7" xfId="0" applyFont="1" applyBorder="1" applyAlignment="1">
      <alignment wrapText="1"/>
    </xf>
    <xf numFmtId="0" fontId="12" fillId="0" borderId="6" xfId="0" applyFont="1" applyBorder="1" applyAlignment="1">
      <alignment wrapText="1"/>
    </xf>
    <xf numFmtId="0" fontId="12" fillId="0" borderId="11" xfId="0" applyFont="1" applyBorder="1" applyAlignment="1">
      <alignment wrapText="1"/>
    </xf>
    <xf numFmtId="164" fontId="12" fillId="0" borderId="7" xfId="2" applyNumberFormat="1" applyFont="1" applyBorder="1" applyAlignment="1" applyProtection="1">
      <alignment horizontal="right"/>
    </xf>
    <xf numFmtId="164" fontId="12" fillId="0" borderId="6" xfId="2" applyNumberFormat="1" applyFont="1" applyBorder="1" applyAlignment="1" applyProtection="1">
      <alignment horizontal="right"/>
    </xf>
    <xf numFmtId="0" fontId="12" fillId="0" borderId="14" xfId="0" applyFont="1" applyBorder="1" applyAlignment="1">
      <alignment wrapText="1"/>
    </xf>
    <xf numFmtId="10" fontId="12" fillId="0" borderId="11" xfId="3" applyNumberFormat="1" applyFont="1" applyBorder="1" applyAlignment="1" applyProtection="1">
      <alignment horizontal="right"/>
    </xf>
    <xf numFmtId="0" fontId="0" fillId="0" borderId="15" xfId="0" applyBorder="1"/>
    <xf numFmtId="0" fontId="0" fillId="0" borderId="2" xfId="0" applyBorder="1"/>
    <xf numFmtId="0" fontId="0" fillId="0" borderId="16" xfId="0" applyBorder="1"/>
    <xf numFmtId="0" fontId="0" fillId="0" borderId="3" xfId="0" applyBorder="1"/>
    <xf numFmtId="0" fontId="18" fillId="0" borderId="16" xfId="0" applyFont="1" applyBorder="1" applyAlignment="1">
      <alignment horizontal="justify"/>
    </xf>
    <xf numFmtId="0" fontId="18" fillId="0" borderId="3" xfId="0" applyFont="1" applyBorder="1" applyAlignment="1">
      <alignment horizontal="justify"/>
    </xf>
    <xf numFmtId="0" fontId="18" fillId="0" borderId="16" xfId="0" applyFont="1" applyBorder="1"/>
    <xf numFmtId="0" fontId="18" fillId="0" borderId="3" xfId="0" applyFont="1" applyBorder="1"/>
    <xf numFmtId="0" fontId="3" fillId="0" borderId="0" xfId="0" applyFont="1"/>
    <xf numFmtId="0" fontId="0" fillId="0" borderId="17" xfId="0" applyBorder="1"/>
    <xf numFmtId="0" fontId="0" fillId="0" borderId="4" xfId="0" applyBorder="1"/>
    <xf numFmtId="0" fontId="6" fillId="0" borderId="18" xfId="0" applyFont="1" applyBorder="1"/>
    <xf numFmtId="0" fontId="9" fillId="2" borderId="6" xfId="0" applyFont="1" applyFill="1" applyBorder="1" applyAlignment="1" applyProtection="1">
      <alignment horizontal="center" vertical="top" wrapText="1"/>
      <protection locked="0"/>
    </xf>
    <xf numFmtId="0" fontId="16" fillId="0" borderId="0" xfId="0" applyFont="1"/>
    <xf numFmtId="165" fontId="6" fillId="2" borderId="1" xfId="0" applyNumberFormat="1" applyFont="1" applyFill="1" applyBorder="1" applyAlignment="1" applyProtection="1">
      <alignment horizontal="center"/>
      <protection locked="0"/>
    </xf>
    <xf numFmtId="0" fontId="9" fillId="3" borderId="6" xfId="0" applyFont="1" applyFill="1" applyBorder="1" applyAlignment="1">
      <alignment vertical="top" wrapText="1"/>
    </xf>
    <xf numFmtId="0" fontId="9" fillId="3" borderId="9" xfId="0" applyFont="1" applyFill="1" applyBorder="1" applyAlignment="1">
      <alignment vertical="top" wrapText="1"/>
    </xf>
    <xf numFmtId="0" fontId="4" fillId="3" borderId="6" xfId="0" applyFont="1" applyFill="1" applyBorder="1" applyAlignment="1">
      <alignment vertical="top" wrapText="1"/>
    </xf>
    <xf numFmtId="0" fontId="4" fillId="3" borderId="9" xfId="0" applyFont="1" applyFill="1" applyBorder="1" applyAlignment="1">
      <alignment vertical="top" wrapText="1"/>
    </xf>
    <xf numFmtId="0" fontId="4" fillId="3" borderId="6" xfId="0" applyFont="1" applyFill="1" applyBorder="1" applyAlignment="1">
      <alignment horizontal="justify" vertical="top" wrapText="1"/>
    </xf>
    <xf numFmtId="0" fontId="4" fillId="3" borderId="9" xfId="0" applyFont="1" applyFill="1" applyBorder="1" applyAlignment="1">
      <alignment horizontal="justify" vertical="top" wrapText="1"/>
    </xf>
    <xf numFmtId="164" fontId="4" fillId="3" borderId="6" xfId="2" applyNumberFormat="1" applyFont="1" applyFill="1" applyBorder="1" applyAlignment="1" applyProtection="1">
      <alignment vertical="top" wrapText="1"/>
    </xf>
    <xf numFmtId="0" fontId="10" fillId="3" borderId="6" xfId="0" applyFont="1" applyFill="1" applyBorder="1" applyAlignment="1">
      <alignment horizontal="justify" vertical="top" wrapText="1"/>
    </xf>
    <xf numFmtId="0" fontId="10" fillId="3" borderId="9" xfId="0" applyFont="1" applyFill="1" applyBorder="1" applyAlignment="1">
      <alignment horizontal="justify" vertical="top" wrapText="1"/>
    </xf>
    <xf numFmtId="0" fontId="9" fillId="3" borderId="6" xfId="0" applyFont="1" applyFill="1" applyBorder="1" applyAlignment="1">
      <alignment horizontal="justify" vertical="top" wrapText="1"/>
    </xf>
    <xf numFmtId="0" fontId="9" fillId="3" borderId="9" xfId="0" applyFont="1" applyFill="1" applyBorder="1" applyAlignment="1">
      <alignment horizontal="justify" vertical="top" wrapText="1"/>
    </xf>
    <xf numFmtId="0" fontId="12" fillId="0" borderId="0" xfId="0" applyFont="1" applyAlignment="1">
      <alignment horizontal="center"/>
    </xf>
    <xf numFmtId="0" fontId="9" fillId="0" borderId="19" xfId="0" applyFont="1" applyBorder="1" applyAlignment="1">
      <alignment vertical="top" wrapText="1"/>
    </xf>
    <xf numFmtId="164" fontId="4" fillId="3" borderId="5" xfId="2" applyNumberFormat="1" applyFont="1" applyFill="1" applyBorder="1" applyAlignment="1" applyProtection="1">
      <alignment vertical="top" wrapText="1"/>
    </xf>
    <xf numFmtId="0" fontId="12" fillId="0" borderId="0" xfId="0" applyFont="1"/>
    <xf numFmtId="164" fontId="4" fillId="0" borderId="14" xfId="2" applyNumberFormat="1" applyFont="1" applyBorder="1" applyAlignment="1" applyProtection="1">
      <alignment vertical="top" wrapText="1"/>
    </xf>
    <xf numFmtId="49" fontId="9" fillId="0" borderId="6" xfId="0" applyNumberFormat="1" applyFont="1" applyBorder="1" applyAlignment="1">
      <alignment horizontal="center" vertical="top" wrapText="1"/>
    </xf>
    <xf numFmtId="164" fontId="4" fillId="0" borderId="5" xfId="2" applyNumberFormat="1" applyFont="1" applyFill="1" applyBorder="1" applyAlignment="1" applyProtection="1">
      <alignment vertical="top" wrapText="1"/>
    </xf>
    <xf numFmtId="0" fontId="3" fillId="0" borderId="6" xfId="0" applyFont="1" applyBorder="1" applyAlignment="1">
      <alignment horizontal="center"/>
    </xf>
    <xf numFmtId="0" fontId="6" fillId="0" borderId="0" xfId="0" applyFont="1" applyAlignment="1">
      <alignment vertical="top" wrapText="1"/>
    </xf>
    <xf numFmtId="0" fontId="3" fillId="0" borderId="0" xfId="0" applyFont="1" applyAlignment="1">
      <alignment horizontal="left"/>
    </xf>
    <xf numFmtId="0" fontId="3" fillId="0" borderId="0" xfId="0" applyFont="1" applyAlignment="1">
      <alignment horizontal="left" vertical="top"/>
    </xf>
    <xf numFmtId="0" fontId="3" fillId="0" borderId="20" xfId="0" applyFont="1" applyBorder="1" applyAlignment="1">
      <alignment horizontal="center"/>
    </xf>
    <xf numFmtId="0" fontId="6" fillId="0" borderId="0" xfId="0" applyFont="1" applyAlignment="1">
      <alignment horizontal="justify" wrapText="1"/>
    </xf>
    <xf numFmtId="0" fontId="17" fillId="0" borderId="0" xfId="0" applyFont="1" applyAlignment="1">
      <alignment horizontal="center"/>
    </xf>
    <xf numFmtId="0" fontId="12" fillId="0" borderId="13" xfId="0" applyFont="1" applyBorder="1" applyAlignment="1">
      <alignment horizontal="center"/>
    </xf>
    <xf numFmtId="0" fontId="12" fillId="0" borderId="21" xfId="0" applyFont="1" applyBorder="1" applyAlignment="1">
      <alignment horizontal="center"/>
    </xf>
    <xf numFmtId="0" fontId="12" fillId="0" borderId="22" xfId="0" applyFont="1" applyBorder="1" applyAlignment="1">
      <alignment horizontal="center"/>
    </xf>
    <xf numFmtId="0" fontId="12" fillId="0" borderId="19" xfId="0" applyFont="1" applyBorder="1" applyAlignment="1">
      <alignment horizontal="center"/>
    </xf>
    <xf numFmtId="0" fontId="12" fillId="0" borderId="23" xfId="0" applyFont="1" applyBorder="1" applyAlignment="1">
      <alignment horizontal="center"/>
    </xf>
    <xf numFmtId="0" fontId="0" fillId="0" borderId="0" xfId="0" applyAlignment="1">
      <alignment horizontal="right"/>
    </xf>
    <xf numFmtId="0" fontId="12" fillId="0" borderId="1" xfId="0" applyFont="1" applyBorder="1" applyAlignment="1">
      <alignment horizontal="center"/>
    </xf>
    <xf numFmtId="164" fontId="12" fillId="0" borderId="5" xfId="2" applyNumberFormat="1" applyFont="1" applyFill="1" applyBorder="1" applyAlignment="1" applyProtection="1">
      <alignment horizontal="right"/>
    </xf>
    <xf numFmtId="164" fontId="12" fillId="0" borderId="11" xfId="2" applyNumberFormat="1" applyFont="1" applyBorder="1" applyAlignment="1" applyProtection="1">
      <alignment horizontal="right"/>
    </xf>
    <xf numFmtId="0" fontId="13" fillId="0" borderId="0" xfId="0" applyFont="1" applyAlignment="1">
      <alignment horizontal="center"/>
    </xf>
    <xf numFmtId="0" fontId="13" fillId="0" borderId="0" xfId="0" applyFont="1" applyAlignment="1">
      <alignment horizontal="left"/>
    </xf>
    <xf numFmtId="0" fontId="6" fillId="0" borderId="0" xfId="0" applyFont="1" applyAlignment="1">
      <alignment horizontal="left" vertical="center"/>
    </xf>
    <xf numFmtId="0" fontId="14" fillId="0" borderId="16" xfId="0" applyFont="1" applyBorder="1"/>
    <xf numFmtId="0" fontId="12" fillId="0" borderId="0" xfId="0" applyFont="1" applyAlignment="1">
      <alignment horizontal="left"/>
    </xf>
    <xf numFmtId="0" fontId="21" fillId="0" borderId="0" xfId="0" applyFont="1" applyAlignment="1">
      <alignment horizontal="center"/>
    </xf>
    <xf numFmtId="0" fontId="14" fillId="0" borderId="3" xfId="0" applyFont="1" applyBorder="1"/>
    <xf numFmtId="0" fontId="13" fillId="0" borderId="0" xfId="0" applyFont="1" applyAlignment="1">
      <alignment horizontal="center" wrapText="1"/>
    </xf>
    <xf numFmtId="0" fontId="13" fillId="0" borderId="1" xfId="0" applyFont="1" applyBorder="1" applyAlignment="1">
      <alignment horizontal="left"/>
    </xf>
    <xf numFmtId="0" fontId="13" fillId="0" borderId="20" xfId="0" applyFont="1" applyBorder="1" applyAlignment="1">
      <alignment horizontal="center"/>
    </xf>
    <xf numFmtId="0" fontId="22" fillId="0" borderId="16" xfId="0" applyFont="1" applyBorder="1"/>
    <xf numFmtId="0" fontId="22" fillId="0" borderId="3" xfId="0" applyFont="1" applyBorder="1"/>
    <xf numFmtId="0" fontId="22" fillId="0" borderId="0" xfId="0" applyFont="1"/>
    <xf numFmtId="0" fontId="19" fillId="0" borderId="0" xfId="0" applyFont="1" applyAlignment="1">
      <alignment horizontal="left" vertical="center"/>
    </xf>
    <xf numFmtId="0" fontId="8" fillId="0" borderId="7" xfId="0" applyFont="1" applyBorder="1" applyAlignment="1" applyProtection="1">
      <alignment horizontal="center" vertical="top" wrapText="1"/>
      <protection locked="0"/>
    </xf>
    <xf numFmtId="164" fontId="12" fillId="0" borderId="1" xfId="2" applyNumberFormat="1" applyFont="1" applyFill="1" applyBorder="1" applyAlignment="1" applyProtection="1"/>
    <xf numFmtId="164" fontId="12" fillId="0" borderId="24" xfId="2" applyNumberFormat="1" applyFont="1" applyFill="1" applyBorder="1" applyAlignment="1" applyProtection="1"/>
    <xf numFmtId="0" fontId="6" fillId="2" borderId="6" xfId="0" applyFont="1" applyFill="1" applyBorder="1" applyAlignment="1" applyProtection="1">
      <alignment horizontal="center"/>
      <protection locked="0"/>
    </xf>
    <xf numFmtId="0" fontId="24" fillId="0" borderId="0" xfId="0" applyFont="1" applyAlignment="1">
      <alignment horizontal="left"/>
    </xf>
    <xf numFmtId="164" fontId="12" fillId="0" borderId="1" xfId="2" applyNumberFormat="1" applyFont="1" applyFill="1" applyBorder="1" applyAlignment="1" applyProtection="1">
      <alignment horizontal="left"/>
    </xf>
    <xf numFmtId="164" fontId="12" fillId="2" borderId="1" xfId="2" applyNumberFormat="1" applyFont="1" applyFill="1" applyBorder="1" applyAlignment="1" applyProtection="1">
      <protection locked="0"/>
    </xf>
    <xf numFmtId="0" fontId="25" fillId="0" borderId="0" xfId="0" applyFont="1" applyAlignment="1">
      <alignment horizontal="center"/>
    </xf>
    <xf numFmtId="164" fontId="4" fillId="3" borderId="9" xfId="2" applyNumberFormat="1" applyFont="1" applyFill="1" applyBorder="1" applyAlignment="1" applyProtection="1">
      <alignment vertical="top" wrapText="1"/>
    </xf>
    <xf numFmtId="164" fontId="4" fillId="0" borderId="1" xfId="2" applyNumberFormat="1" applyFont="1" applyBorder="1" applyAlignment="1" applyProtection="1">
      <alignment horizontal="left"/>
    </xf>
    <xf numFmtId="164" fontId="4" fillId="0" borderId="18" xfId="2" applyNumberFormat="1" applyFont="1" applyBorder="1" applyAlignment="1" applyProtection="1">
      <alignment horizontal="left"/>
    </xf>
    <xf numFmtId="164" fontId="12" fillId="2" borderId="25" xfId="2" applyNumberFormat="1" applyFont="1" applyFill="1" applyBorder="1" applyAlignment="1" applyProtection="1">
      <alignment vertical="top" wrapText="1"/>
      <protection locked="0"/>
    </xf>
    <xf numFmtId="0" fontId="4" fillId="0" borderId="4" xfId="0" applyFont="1" applyBorder="1" applyAlignment="1" applyProtection="1">
      <alignment wrapText="1"/>
      <protection locked="0"/>
    </xf>
    <xf numFmtId="10" fontId="12" fillId="0" borderId="6" xfId="3" applyNumberFormat="1" applyFont="1" applyBorder="1" applyAlignment="1" applyProtection="1">
      <alignment horizontal="right" vertical="top" wrapText="1"/>
    </xf>
    <xf numFmtId="0" fontId="11" fillId="0" borderId="26" xfId="0" applyFont="1" applyBorder="1" applyAlignment="1">
      <alignment vertical="top" wrapText="1"/>
    </xf>
    <xf numFmtId="0" fontId="9" fillId="0" borderId="27" xfId="0" applyFont="1" applyBorder="1" applyAlignment="1">
      <alignment vertical="top" wrapText="1"/>
    </xf>
    <xf numFmtId="0" fontId="5" fillId="0" borderId="27" xfId="0" applyFont="1" applyBorder="1" applyAlignment="1">
      <alignment horizontal="left" vertical="top"/>
    </xf>
    <xf numFmtId="0" fontId="0" fillId="0" borderId="28" xfId="0" applyBorder="1" applyAlignment="1">
      <alignment vertical="top" wrapText="1"/>
    </xf>
    <xf numFmtId="164" fontId="12" fillId="2" borderId="29" xfId="2" applyNumberFormat="1" applyFont="1" applyFill="1" applyBorder="1" applyAlignment="1" applyProtection="1">
      <alignment vertical="top" wrapText="1"/>
      <protection locked="0"/>
    </xf>
    <xf numFmtId="164" fontId="12" fillId="0" borderId="29" xfId="0" applyNumberFormat="1" applyFont="1" applyBorder="1" applyAlignment="1">
      <alignment vertical="top" wrapText="1"/>
    </xf>
    <xf numFmtId="0" fontId="8" fillId="0" borderId="26" xfId="0" applyFont="1" applyBorder="1" applyAlignment="1">
      <alignment vertical="top" wrapText="1"/>
    </xf>
    <xf numFmtId="10" fontId="12" fillId="0" borderId="9" xfId="3" applyNumberFormat="1" applyFont="1" applyBorder="1" applyAlignment="1" applyProtection="1">
      <alignment horizontal="right" vertical="top" wrapText="1"/>
    </xf>
    <xf numFmtId="164" fontId="12" fillId="0" borderId="25" xfId="0" applyNumberFormat="1" applyFont="1" applyBorder="1" applyAlignment="1">
      <alignment vertical="top" wrapText="1"/>
    </xf>
    <xf numFmtId="0" fontId="11" fillId="0" borderId="28" xfId="0" applyFont="1" applyBorder="1" applyAlignment="1">
      <alignment vertical="top" wrapText="1"/>
    </xf>
    <xf numFmtId="10" fontId="12" fillId="0" borderId="11" xfId="3" applyNumberFormat="1" applyFont="1" applyBorder="1" applyAlignment="1" applyProtection="1">
      <alignment horizontal="right" vertical="top" wrapText="1"/>
    </xf>
    <xf numFmtId="10" fontId="12" fillId="0" borderId="12" xfId="3" applyNumberFormat="1" applyFont="1" applyBorder="1" applyAlignment="1" applyProtection="1">
      <alignment horizontal="right" vertical="top" wrapText="1"/>
    </xf>
    <xf numFmtId="0" fontId="7" fillId="0" borderId="30" xfId="0" applyFont="1" applyBorder="1" applyAlignment="1">
      <alignment horizontal="center" vertical="top" wrapText="1"/>
    </xf>
    <xf numFmtId="0" fontId="7" fillId="0" borderId="31" xfId="0" applyFont="1" applyBorder="1" applyAlignment="1">
      <alignment vertical="top" wrapText="1"/>
    </xf>
    <xf numFmtId="0" fontId="5" fillId="0" borderId="32" xfId="0" applyFont="1" applyBorder="1" applyAlignment="1">
      <alignment vertical="top" wrapText="1"/>
    </xf>
    <xf numFmtId="0" fontId="5" fillId="0" borderId="33" xfId="0" applyFont="1" applyBorder="1" applyAlignment="1">
      <alignment vertical="top" wrapText="1"/>
    </xf>
    <xf numFmtId="0" fontId="0" fillId="0" borderId="0" xfId="0" applyAlignment="1">
      <alignment horizontal="left"/>
    </xf>
    <xf numFmtId="0" fontId="4" fillId="0" borderId="0" xfId="0" applyFont="1" applyAlignment="1">
      <alignment horizontal="center"/>
    </xf>
    <xf numFmtId="0" fontId="12" fillId="0" borderId="5" xfId="0" applyFont="1" applyBorder="1" applyAlignment="1">
      <alignment wrapText="1"/>
    </xf>
    <xf numFmtId="164" fontId="12" fillId="2" borderId="5" xfId="2" applyNumberFormat="1" applyFont="1" applyFill="1" applyBorder="1" applyAlignment="1" applyProtection="1">
      <alignment horizontal="right"/>
      <protection locked="0"/>
    </xf>
    <xf numFmtId="164" fontId="4" fillId="0" borderId="34" xfId="2" applyNumberFormat="1" applyFont="1" applyBorder="1" applyAlignment="1" applyProtection="1">
      <alignment vertical="top" wrapText="1"/>
    </xf>
    <xf numFmtId="0" fontId="9" fillId="0" borderId="0" xfId="0" applyFont="1" applyAlignment="1">
      <alignment vertical="top" wrapText="1"/>
    </xf>
    <xf numFmtId="0" fontId="4" fillId="0" borderId="35" xfId="0" applyFont="1" applyBorder="1" applyAlignment="1">
      <alignment horizontal="center" vertical="top" wrapText="1"/>
    </xf>
    <xf numFmtId="0" fontId="4" fillId="0" borderId="25" xfId="0" applyFont="1" applyBorder="1" applyAlignment="1">
      <alignment horizontal="center" vertical="top" wrapText="1"/>
    </xf>
    <xf numFmtId="49" fontId="6" fillId="0" borderId="0" xfId="0" applyNumberFormat="1" applyFont="1" applyAlignment="1">
      <alignment horizontal="center"/>
    </xf>
    <xf numFmtId="0" fontId="1" fillId="0" borderId="0" xfId="0" applyFont="1"/>
    <xf numFmtId="164" fontId="4" fillId="0" borderId="1" xfId="2" applyNumberFormat="1" applyFont="1" applyFill="1" applyBorder="1" applyAlignment="1" applyProtection="1">
      <alignment horizontal="left"/>
    </xf>
    <xf numFmtId="164" fontId="4" fillId="0" borderId="18" xfId="2" applyNumberFormat="1" applyFont="1" applyFill="1" applyBorder="1" applyAlignment="1" applyProtection="1">
      <alignment horizontal="left"/>
    </xf>
    <xf numFmtId="49" fontId="6" fillId="0" borderId="0" xfId="0" applyNumberFormat="1" applyFont="1"/>
    <xf numFmtId="164" fontId="4" fillId="0" borderId="9" xfId="2" applyNumberFormat="1" applyFont="1" applyFill="1" applyBorder="1" applyAlignment="1" applyProtection="1">
      <alignment vertical="top" wrapText="1"/>
    </xf>
    <xf numFmtId="164" fontId="4" fillId="3" borderId="10" xfId="2" applyNumberFormat="1" applyFont="1" applyFill="1" applyBorder="1" applyAlignment="1" applyProtection="1">
      <alignment vertical="top" wrapText="1"/>
    </xf>
    <xf numFmtId="164" fontId="4" fillId="0" borderId="10" xfId="2" applyNumberFormat="1" applyFont="1" applyFill="1" applyBorder="1" applyAlignment="1" applyProtection="1">
      <alignment vertical="top" wrapText="1"/>
    </xf>
    <xf numFmtId="49" fontId="4" fillId="0" borderId="40" xfId="0" applyNumberFormat="1" applyFont="1" applyBorder="1" applyAlignment="1">
      <alignment horizontal="center" vertical="top" wrapText="1"/>
    </xf>
    <xf numFmtId="0" fontId="10" fillId="0" borderId="19" xfId="0" applyFont="1" applyBorder="1" applyAlignment="1">
      <alignment vertical="top" wrapText="1"/>
    </xf>
    <xf numFmtId="0" fontId="9" fillId="0" borderId="40" xfId="0" applyFont="1" applyBorder="1" applyAlignment="1">
      <alignment vertical="top" wrapText="1"/>
    </xf>
    <xf numFmtId="49" fontId="4" fillId="0" borderId="21" xfId="0" applyNumberFormat="1" applyFont="1" applyBorder="1" applyAlignment="1">
      <alignment horizontal="center" vertical="top" wrapText="1"/>
    </xf>
    <xf numFmtId="0" fontId="10" fillId="0" borderId="23" xfId="0" applyFont="1" applyBorder="1" applyAlignment="1">
      <alignment vertical="top" wrapText="1"/>
    </xf>
    <xf numFmtId="164" fontId="4" fillId="3" borderId="6" xfId="2" applyNumberFormat="1" applyFont="1" applyFill="1" applyBorder="1" applyAlignment="1" applyProtection="1">
      <alignment horizontal="justify" vertical="top" wrapText="1"/>
    </xf>
    <xf numFmtId="0" fontId="6" fillId="0" borderId="0" xfId="0" applyFont="1" applyAlignment="1">
      <alignment horizontal="center" vertical="top"/>
    </xf>
    <xf numFmtId="0" fontId="3" fillId="0" borderId="0" xfId="0" applyFont="1" applyAlignment="1">
      <alignment horizontal="center" vertical="top"/>
    </xf>
    <xf numFmtId="0" fontId="12" fillId="0" borderId="1" xfId="0" applyFont="1" applyBorder="1"/>
    <xf numFmtId="0" fontId="12" fillId="0" borderId="18" xfId="0" applyFont="1" applyBorder="1"/>
    <xf numFmtId="164" fontId="12" fillId="0" borderId="18" xfId="2" applyNumberFormat="1" applyFont="1" applyFill="1" applyBorder="1" applyAlignment="1" applyProtection="1"/>
    <xf numFmtId="0" fontId="8" fillId="0" borderId="41" xfId="0" applyFont="1" applyBorder="1" applyAlignment="1">
      <alignment horizontal="center" vertical="top" wrapText="1"/>
    </xf>
    <xf numFmtId="0" fontId="9" fillId="0" borderId="33" xfId="0" applyFont="1" applyBorder="1" applyAlignment="1">
      <alignment horizontal="center" vertical="top" wrapText="1"/>
    </xf>
    <xf numFmtId="0" fontId="16" fillId="0" borderId="0" xfId="0" applyFont="1" applyAlignment="1">
      <alignment horizontal="center"/>
    </xf>
    <xf numFmtId="0" fontId="9" fillId="0" borderId="37" xfId="0" applyFont="1" applyBorder="1" applyAlignment="1">
      <alignment vertical="top" wrapText="1"/>
    </xf>
    <xf numFmtId="0" fontId="9" fillId="0" borderId="26" xfId="0" applyFont="1" applyBorder="1" applyAlignment="1">
      <alignment wrapText="1"/>
    </xf>
    <xf numFmtId="0" fontId="9" fillId="0" borderId="31" xfId="0" applyFont="1" applyBorder="1" applyAlignment="1">
      <alignment horizontal="justify" vertical="top" wrapText="1"/>
    </xf>
    <xf numFmtId="0" fontId="6" fillId="2" borderId="0" xfId="0" applyFont="1" applyFill="1" applyAlignment="1" applyProtection="1">
      <alignment horizontal="center"/>
      <protection locked="0"/>
    </xf>
    <xf numFmtId="0" fontId="6" fillId="2" borderId="1" xfId="0" applyFont="1" applyFill="1" applyBorder="1" applyAlignment="1" applyProtection="1">
      <alignment horizontal="center"/>
      <protection locked="0"/>
    </xf>
    <xf numFmtId="0" fontId="27" fillId="0" borderId="0" xfId="0" applyFont="1" applyAlignment="1">
      <alignment horizontal="center"/>
    </xf>
    <xf numFmtId="0" fontId="28" fillId="0" borderId="0" xfId="0" applyFont="1"/>
    <xf numFmtId="0" fontId="3" fillId="0" borderId="0" xfId="0" applyFont="1" applyAlignment="1">
      <alignment vertical="distributed" wrapText="1"/>
    </xf>
    <xf numFmtId="0" fontId="3" fillId="0" borderId="0" xfId="0" applyFont="1" applyAlignment="1">
      <alignment horizontal="justify" vertical="distributed" wrapText="1"/>
    </xf>
    <xf numFmtId="0" fontId="27" fillId="0" borderId="0" xfId="0" applyFont="1"/>
    <xf numFmtId="49" fontId="6" fillId="0" borderId="0" xfId="0" applyNumberFormat="1" applyFont="1" applyProtection="1">
      <protection locked="0"/>
    </xf>
    <xf numFmtId="49" fontId="6" fillId="0" borderId="3" xfId="0" applyNumberFormat="1" applyFont="1" applyBorder="1" applyProtection="1">
      <protection locked="0"/>
    </xf>
    <xf numFmtId="15" fontId="6" fillId="0" borderId="1" xfId="0" applyNumberFormat="1" applyFont="1" applyBorder="1" applyAlignment="1">
      <alignment horizontal="center"/>
    </xf>
    <xf numFmtId="49" fontId="6" fillId="2" borderId="1" xfId="0" applyNumberFormat="1" applyFont="1" applyFill="1" applyBorder="1" applyAlignment="1" applyProtection="1">
      <alignment horizontal="center"/>
      <protection locked="0"/>
    </xf>
    <xf numFmtId="0" fontId="31" fillId="0" borderId="0" xfId="0" applyFont="1"/>
    <xf numFmtId="164" fontId="4" fillId="3" borderId="6" xfId="2" applyNumberFormat="1" applyFont="1" applyFill="1" applyBorder="1" applyAlignment="1" applyProtection="1">
      <alignment vertical="top" wrapText="1"/>
      <protection locked="0"/>
    </xf>
    <xf numFmtId="0" fontId="25" fillId="0" borderId="0" xfId="0" applyFont="1" applyAlignment="1">
      <alignment horizontal="center" wrapText="1"/>
    </xf>
    <xf numFmtId="166" fontId="4" fillId="0" borderId="18" xfId="3" applyNumberFormat="1" applyFont="1" applyBorder="1" applyAlignment="1" applyProtection="1">
      <alignment horizontal="center"/>
    </xf>
    <xf numFmtId="0" fontId="8" fillId="2" borderId="44" xfId="0" applyFont="1" applyFill="1" applyBorder="1" applyAlignment="1" applyProtection="1">
      <alignment horizontal="center" vertical="top" wrapText="1"/>
      <protection locked="0"/>
    </xf>
    <xf numFmtId="0" fontId="12" fillId="4" borderId="6" xfId="0" applyFont="1" applyFill="1" applyBorder="1" applyAlignment="1">
      <alignment horizontal="right" vertical="top" wrapText="1"/>
    </xf>
    <xf numFmtId="0" fontId="12" fillId="4" borderId="9" xfId="0" applyFont="1" applyFill="1" applyBorder="1" applyAlignment="1">
      <alignment horizontal="right" vertical="top" wrapText="1"/>
    </xf>
    <xf numFmtId="0" fontId="6" fillId="0" borderId="0" xfId="0" applyFont="1" applyAlignment="1">
      <alignment horizontal="justify" vertical="distributed" wrapText="1"/>
    </xf>
    <xf numFmtId="164" fontId="4" fillId="2" borderId="10" xfId="2" applyNumberFormat="1" applyFont="1" applyFill="1" applyBorder="1" applyAlignment="1" applyProtection="1">
      <alignment vertical="top" wrapText="1"/>
      <protection locked="0"/>
    </xf>
    <xf numFmtId="0" fontId="32" fillId="0" borderId="0" xfId="0" applyFont="1" applyAlignment="1">
      <alignment vertical="center"/>
    </xf>
    <xf numFmtId="0" fontId="27" fillId="0" borderId="0" xfId="0" applyFont="1" applyAlignment="1">
      <alignment horizontal="center" vertical="top"/>
    </xf>
    <xf numFmtId="0" fontId="0" fillId="0" borderId="0" xfId="0" applyAlignment="1">
      <alignment vertical="top"/>
    </xf>
    <xf numFmtId="0" fontId="0" fillId="0" borderId="0" xfId="0" applyAlignment="1">
      <alignment horizontal="center" vertical="top"/>
    </xf>
    <xf numFmtId="0" fontId="12" fillId="0" borderId="0" xfId="0" applyFont="1" applyAlignment="1">
      <alignment horizontal="center" vertical="top"/>
    </xf>
    <xf numFmtId="0" fontId="30" fillId="0" borderId="0" xfId="0" applyFont="1" applyAlignment="1">
      <alignment horizontal="center" vertical="top"/>
    </xf>
    <xf numFmtId="0" fontId="4" fillId="0" borderId="45" xfId="0" applyFont="1" applyBorder="1" applyAlignment="1">
      <alignment horizontal="center"/>
    </xf>
    <xf numFmtId="0" fontId="0" fillId="0" borderId="45" xfId="0" applyBorder="1" applyAlignment="1">
      <alignment horizontal="center"/>
    </xf>
    <xf numFmtId="164" fontId="12" fillId="0" borderId="29" xfId="2" applyNumberFormat="1" applyFont="1" applyBorder="1" applyAlignment="1" applyProtection="1">
      <alignment horizontal="right" vertical="top" wrapText="1"/>
    </xf>
    <xf numFmtId="0" fontId="6" fillId="0" borderId="0" xfId="0" applyFont="1" applyAlignment="1">
      <alignment horizontal="left" vertical="distributed" wrapText="1"/>
    </xf>
    <xf numFmtId="0" fontId="33" fillId="0" borderId="0" xfId="0" applyFont="1"/>
    <xf numFmtId="0" fontId="34" fillId="0" borderId="0" xfId="0" applyFont="1"/>
    <xf numFmtId="0" fontId="4" fillId="6" borderId="35" xfId="0" applyFont="1" applyFill="1" applyBorder="1" applyAlignment="1">
      <alignment horizontal="center" vertical="top" wrapText="1"/>
    </xf>
    <xf numFmtId="0" fontId="4" fillId="6" borderId="25" xfId="0" applyFont="1" applyFill="1" applyBorder="1" applyAlignment="1">
      <alignment horizontal="center" vertical="top" wrapText="1"/>
    </xf>
    <xf numFmtId="0" fontId="30" fillId="6" borderId="0" xfId="0" applyFont="1" applyFill="1" applyAlignment="1">
      <alignment horizontal="right"/>
    </xf>
    <xf numFmtId="167" fontId="8" fillId="0" borderId="44" xfId="0" applyNumberFormat="1" applyFont="1" applyBorder="1" applyAlignment="1">
      <alignment horizontal="center" vertical="top" wrapText="1"/>
    </xf>
    <xf numFmtId="0" fontId="8" fillId="0" borderId="10" xfId="0" quotePrefix="1" applyFont="1" applyBorder="1" applyAlignment="1">
      <alignment horizontal="center" vertical="top" wrapText="1"/>
    </xf>
    <xf numFmtId="0" fontId="3" fillId="0" borderId="0" xfId="0" applyFont="1" applyAlignment="1">
      <alignment horizontal="justify" vertical="distributed"/>
    </xf>
    <xf numFmtId="164" fontId="12" fillId="0" borderId="9" xfId="2" applyNumberFormat="1" applyFont="1" applyBorder="1" applyAlignment="1" applyProtection="1">
      <alignment horizontal="right" vertical="top" wrapText="1"/>
    </xf>
    <xf numFmtId="0" fontId="13" fillId="0" borderId="0" xfId="0" applyFont="1"/>
    <xf numFmtId="0" fontId="12" fillId="0" borderId="0" xfId="0" applyFont="1" applyAlignment="1">
      <alignment wrapText="1"/>
    </xf>
    <xf numFmtId="0" fontId="13" fillId="0" borderId="0" xfId="0" applyFont="1" applyAlignment="1">
      <alignment vertical="center"/>
    </xf>
    <xf numFmtId="0" fontId="9" fillId="0" borderId="0" xfId="0" applyFont="1" applyAlignment="1">
      <alignment horizontal="center"/>
    </xf>
    <xf numFmtId="0" fontId="12" fillId="2" borderId="25" xfId="0" applyFont="1" applyFill="1" applyBorder="1" applyAlignment="1" applyProtection="1">
      <alignment vertical="top" wrapText="1"/>
      <protection locked="0"/>
    </xf>
    <xf numFmtId="0" fontId="12" fillId="2" borderId="29" xfId="0" applyFont="1" applyFill="1" applyBorder="1" applyAlignment="1" applyProtection="1">
      <alignment vertical="top" wrapText="1"/>
      <protection locked="0"/>
    </xf>
    <xf numFmtId="0" fontId="5" fillId="0" borderId="0" xfId="0" applyFont="1" applyAlignment="1">
      <alignment horizontal="center"/>
    </xf>
    <xf numFmtId="0" fontId="35" fillId="0" borderId="38" xfId="0" applyFont="1" applyBorder="1" applyAlignment="1">
      <alignment horizontal="justify" vertical="top" wrapText="1"/>
    </xf>
    <xf numFmtId="0" fontId="35" fillId="0" borderId="37" xfId="0" applyFont="1" applyBorder="1" applyAlignment="1">
      <alignment horizontal="justify" vertical="top" wrapText="1"/>
    </xf>
    <xf numFmtId="0" fontId="35" fillId="0" borderId="33" xfId="0" applyFont="1" applyBorder="1" applyAlignment="1">
      <alignment horizontal="center" vertical="top" wrapText="1"/>
    </xf>
    <xf numFmtId="0" fontId="35" fillId="0" borderId="38" xfId="0" applyFont="1" applyBorder="1" applyAlignment="1">
      <alignment vertical="top" wrapText="1"/>
    </xf>
    <xf numFmtId="0" fontId="35" fillId="0" borderId="36" xfId="0" applyFont="1" applyBorder="1" applyAlignment="1">
      <alignment vertical="top" wrapText="1"/>
    </xf>
    <xf numFmtId="0" fontId="35" fillId="3" borderId="38" xfId="0" applyFont="1" applyFill="1" applyBorder="1" applyAlignment="1">
      <alignment horizontal="justify" vertical="top" wrapText="1"/>
    </xf>
    <xf numFmtId="0" fontId="35" fillId="3" borderId="33" xfId="0" applyFont="1" applyFill="1" applyBorder="1" applyAlignment="1">
      <alignment horizontal="center" vertical="top" wrapText="1"/>
    </xf>
    <xf numFmtId="0" fontId="35" fillId="0" borderId="37" xfId="0" applyFont="1" applyBorder="1" applyAlignment="1">
      <alignment vertical="top" wrapText="1"/>
    </xf>
    <xf numFmtId="0" fontId="35" fillId="0" borderId="39" xfId="0" applyFont="1" applyBorder="1" applyAlignment="1">
      <alignment vertical="top" wrapText="1"/>
    </xf>
    <xf numFmtId="0" fontId="35" fillId="0" borderId="36" xfId="0" applyFont="1" applyBorder="1" applyAlignment="1">
      <alignment horizontal="justify" vertical="top" wrapText="1"/>
    </xf>
    <xf numFmtId="0" fontId="35" fillId="0" borderId="32" xfId="0" applyFont="1" applyBorder="1" applyAlignment="1">
      <alignment vertical="top" wrapText="1"/>
    </xf>
    <xf numFmtId="164" fontId="35" fillId="0" borderId="32" xfId="2" applyNumberFormat="1" applyFont="1" applyFill="1" applyBorder="1" applyAlignment="1" applyProtection="1">
      <alignment vertical="top" wrapText="1"/>
    </xf>
    <xf numFmtId="0" fontId="35" fillId="0" borderId="32" xfId="0" applyFont="1" applyBorder="1" applyAlignment="1">
      <alignment horizontal="justify" vertical="top" wrapText="1"/>
    </xf>
    <xf numFmtId="0" fontId="35" fillId="3" borderId="33" xfId="0" applyFont="1" applyFill="1" applyBorder="1" applyAlignment="1">
      <alignment horizontal="justify" vertical="top" wrapText="1"/>
    </xf>
    <xf numFmtId="0" fontId="36" fillId="0" borderId="38" xfId="0" applyFont="1" applyBorder="1" applyAlignment="1">
      <alignment vertical="top" wrapText="1"/>
    </xf>
    <xf numFmtId="0" fontId="35" fillId="0" borderId="26" xfId="0" applyFont="1" applyBorder="1" applyAlignment="1">
      <alignment horizontal="justify" vertical="top" wrapText="1"/>
    </xf>
    <xf numFmtId="0" fontId="35" fillId="0" borderId="36" xfId="0" applyFont="1" applyBorder="1" applyAlignment="1">
      <alignment horizontal="left" vertical="top" wrapText="1"/>
    </xf>
    <xf numFmtId="0" fontId="35" fillId="0" borderId="27" xfId="0" applyFont="1" applyBorder="1" applyAlignment="1">
      <alignment horizontal="center" vertical="top"/>
    </xf>
    <xf numFmtId="0" fontId="35" fillId="0" borderId="33" xfId="0" applyFont="1" applyBorder="1" applyAlignment="1">
      <alignment horizontal="center" vertical="top"/>
    </xf>
    <xf numFmtId="0" fontId="35" fillId="0" borderId="26" xfId="0" applyFont="1" applyBorder="1" applyAlignment="1">
      <alignment horizontal="center" vertical="top"/>
    </xf>
    <xf numFmtId="0" fontId="35" fillId="0" borderId="42" xfId="0" applyFont="1" applyBorder="1" applyAlignment="1">
      <alignment horizontal="center" vertical="top"/>
    </xf>
    <xf numFmtId="49" fontId="6" fillId="0" borderId="0" xfId="0" applyNumberFormat="1" applyFont="1" applyAlignment="1">
      <alignment horizontal="center" vertical="top"/>
    </xf>
    <xf numFmtId="0" fontId="12" fillId="0" borderId="0" xfId="0" applyFont="1" applyAlignment="1">
      <alignment horizontal="center" vertical="top"/>
    </xf>
    <xf numFmtId="0" fontId="6" fillId="0" borderId="0" xfId="0" applyFont="1" applyAlignment="1">
      <alignment horizontal="left"/>
    </xf>
    <xf numFmtId="0" fontId="6" fillId="0" borderId="0" xfId="0" applyFont="1" applyAlignment="1">
      <alignment horizontal="justify" vertical="distributed" wrapText="1"/>
    </xf>
    <xf numFmtId="0" fontId="0" fillId="0" borderId="0" xfId="0" applyAlignment="1">
      <alignment horizontal="center"/>
    </xf>
    <xf numFmtId="0" fontId="0" fillId="0" borderId="0" xfId="0" applyAlignment="1">
      <alignment horizontal="center" vertical="top"/>
    </xf>
    <xf numFmtId="0" fontId="3" fillId="0" borderId="0" xfId="0" applyFont="1" applyAlignment="1">
      <alignment horizontal="left"/>
    </xf>
    <xf numFmtId="0" fontId="6" fillId="0" borderId="0" xfId="0" applyFont="1" applyAlignment="1">
      <alignment horizontal="center"/>
    </xf>
    <xf numFmtId="0" fontId="27" fillId="0" borderId="0" xfId="0" applyFont="1" applyAlignment="1">
      <alignment horizontal="center"/>
    </xf>
    <xf numFmtId="0" fontId="3" fillId="0" borderId="0" xfId="0" applyFont="1" applyAlignment="1">
      <alignment horizontal="center"/>
    </xf>
    <xf numFmtId="0" fontId="6" fillId="0" borderId="0" xfId="0" applyFont="1" applyAlignment="1">
      <alignment horizontal="justify" vertical="top" wrapText="1"/>
    </xf>
    <xf numFmtId="0" fontId="6" fillId="0" borderId="0" xfId="0" applyFont="1" applyAlignment="1">
      <alignment horizontal="left" vertical="distributed" wrapText="1"/>
    </xf>
    <xf numFmtId="0" fontId="6" fillId="0" borderId="0" xfId="0" applyFont="1" applyAlignment="1">
      <alignment horizontal="center" vertical="top"/>
    </xf>
    <xf numFmtId="0" fontId="6" fillId="0" borderId="0" xfId="0" applyFont="1" applyAlignment="1">
      <alignment horizontal="justify" wrapText="1"/>
    </xf>
    <xf numFmtId="0" fontId="3" fillId="0" borderId="0" xfId="0" applyFont="1" applyAlignment="1">
      <alignment horizontal="justify" vertical="distributed" wrapText="1"/>
    </xf>
    <xf numFmtId="0" fontId="28" fillId="0" borderId="0" xfId="0" applyFont="1" applyAlignment="1">
      <alignment horizontal="center"/>
    </xf>
    <xf numFmtId="0" fontId="12" fillId="0" borderId="0" xfId="0" applyFont="1" applyAlignment="1">
      <alignment horizontal="left" vertical="distributed" wrapText="1"/>
    </xf>
    <xf numFmtId="0" fontId="13" fillId="0" borderId="50" xfId="0" applyFont="1" applyBorder="1" applyAlignment="1">
      <alignment horizontal="center" vertical="center" wrapText="1"/>
    </xf>
    <xf numFmtId="0" fontId="13" fillId="0" borderId="51" xfId="0" applyFont="1" applyBorder="1" applyAlignment="1">
      <alignment horizontal="center" vertical="center" wrapText="1"/>
    </xf>
    <xf numFmtId="0" fontId="13" fillId="0" borderId="2" xfId="0" applyFont="1" applyBorder="1" applyAlignment="1">
      <alignment horizontal="center" vertical="center" wrapText="1"/>
    </xf>
    <xf numFmtId="0" fontId="13" fillId="0" borderId="45" xfId="0" applyFont="1" applyBorder="1" applyAlignment="1">
      <alignment horizontal="center" vertical="center" wrapText="1"/>
    </xf>
    <xf numFmtId="0" fontId="13" fillId="0" borderId="0" xfId="0" applyFont="1" applyAlignment="1">
      <alignment horizontal="center" vertical="center" wrapText="1"/>
    </xf>
    <xf numFmtId="0" fontId="13" fillId="0" borderId="3" xfId="0" applyFont="1" applyBorder="1" applyAlignment="1">
      <alignment horizontal="center" vertical="center" wrapText="1"/>
    </xf>
    <xf numFmtId="0" fontId="13" fillId="0" borderId="44" xfId="0" applyFont="1" applyBorder="1" applyAlignment="1">
      <alignment horizontal="center" vertical="center" wrapText="1"/>
    </xf>
    <xf numFmtId="0" fontId="13" fillId="0" borderId="1" xfId="0" applyFont="1" applyBorder="1" applyAlignment="1">
      <alignment horizontal="center" vertical="center" wrapText="1"/>
    </xf>
    <xf numFmtId="0" fontId="13" fillId="0" borderId="52" xfId="0" applyFont="1" applyBorder="1" applyAlignment="1">
      <alignment horizontal="center" vertical="center" wrapText="1"/>
    </xf>
    <xf numFmtId="0" fontId="3" fillId="0" borderId="20" xfId="0" applyFont="1" applyBorder="1" applyAlignment="1">
      <alignment horizontal="center"/>
    </xf>
    <xf numFmtId="0" fontId="7" fillId="0" borderId="15" xfId="0" applyFont="1" applyBorder="1" applyAlignment="1">
      <alignment vertical="top" wrapText="1"/>
    </xf>
    <xf numFmtId="0" fontId="7" fillId="0" borderId="51" xfId="0" applyFont="1" applyBorder="1" applyAlignment="1">
      <alignment vertical="top" wrapText="1"/>
    </xf>
    <xf numFmtId="0" fontId="13" fillId="0" borderId="16" xfId="0" applyFont="1" applyBorder="1" applyAlignment="1">
      <alignment horizontal="center" vertical="top" wrapText="1"/>
    </xf>
    <xf numFmtId="0" fontId="13" fillId="0" borderId="0" xfId="0" applyFont="1" applyAlignment="1">
      <alignment horizontal="center" vertical="top" wrapText="1"/>
    </xf>
    <xf numFmtId="0" fontId="0" fillId="0" borderId="16" xfId="0" applyBorder="1" applyAlignment="1">
      <alignment horizontal="center" vertical="top" wrapText="1"/>
    </xf>
    <xf numFmtId="0" fontId="0" fillId="0" borderId="0" xfId="0" applyAlignment="1">
      <alignment horizontal="center" vertical="top" wrapText="1"/>
    </xf>
    <xf numFmtId="0" fontId="3" fillId="0" borderId="0" xfId="0" applyFont="1" applyAlignment="1">
      <alignment horizontal="left" wrapText="1"/>
    </xf>
    <xf numFmtId="49" fontId="6" fillId="2" borderId="18" xfId="0" applyNumberFormat="1" applyFont="1" applyFill="1" applyBorder="1" applyAlignment="1" applyProtection="1">
      <alignment horizontal="left"/>
      <protection locked="0"/>
    </xf>
    <xf numFmtId="0" fontId="6" fillId="0" borderId="1" xfId="0" applyFont="1" applyBorder="1" applyAlignment="1">
      <alignment horizontal="left"/>
    </xf>
    <xf numFmtId="0" fontId="6" fillId="0" borderId="20" xfId="0" applyFont="1" applyBorder="1" applyAlignment="1">
      <alignment horizontal="center"/>
    </xf>
    <xf numFmtId="49" fontId="6" fillId="2" borderId="1" xfId="0" applyNumberFormat="1" applyFont="1" applyFill="1" applyBorder="1" applyAlignment="1" applyProtection="1">
      <alignment horizontal="left"/>
      <protection locked="0"/>
    </xf>
    <xf numFmtId="0" fontId="6" fillId="0" borderId="18" xfId="0" applyFont="1" applyBorder="1" applyAlignment="1">
      <alignment horizontal="left"/>
    </xf>
    <xf numFmtId="0" fontId="6" fillId="2" borderId="18" xfId="0" applyFont="1" applyFill="1" applyBorder="1" applyAlignment="1" applyProtection="1">
      <alignment horizontal="left"/>
      <protection locked="0"/>
    </xf>
    <xf numFmtId="164" fontId="12" fillId="0" borderId="35" xfId="2" applyNumberFormat="1" applyFont="1" applyFill="1" applyBorder="1" applyAlignment="1" applyProtection="1">
      <alignment vertical="top" wrapText="1"/>
    </xf>
    <xf numFmtId="164" fontId="12" fillId="0" borderId="32" xfId="2" applyNumberFormat="1" applyFont="1" applyFill="1" applyBorder="1" applyAlignment="1" applyProtection="1">
      <alignment vertical="top" wrapText="1"/>
    </xf>
    <xf numFmtId="0" fontId="10" fillId="4" borderId="43" xfId="0" applyFont="1" applyFill="1" applyBorder="1" applyAlignment="1">
      <alignment horizontal="right" vertical="top" wrapText="1"/>
    </xf>
    <xf numFmtId="0" fontId="10" fillId="4" borderId="33" xfId="0" applyFont="1" applyFill="1" applyBorder="1" applyAlignment="1">
      <alignment horizontal="right" vertical="top" wrapText="1"/>
    </xf>
    <xf numFmtId="164" fontId="12" fillId="2" borderId="35" xfId="2" applyNumberFormat="1" applyFont="1" applyFill="1" applyBorder="1" applyAlignment="1" applyProtection="1">
      <alignment vertical="top" wrapText="1"/>
      <protection locked="0"/>
    </xf>
    <xf numFmtId="164" fontId="12" fillId="2" borderId="32" xfId="2" applyNumberFormat="1" applyFont="1" applyFill="1" applyBorder="1" applyAlignment="1" applyProtection="1">
      <alignment vertical="top" wrapText="1"/>
      <protection locked="0"/>
    </xf>
    <xf numFmtId="0" fontId="9" fillId="4" borderId="43" xfId="0" applyFont="1" applyFill="1" applyBorder="1" applyAlignment="1">
      <alignment horizontal="right" vertical="top" wrapText="1"/>
    </xf>
    <xf numFmtId="0" fontId="9" fillId="4" borderId="33" xfId="0" applyFont="1" applyFill="1" applyBorder="1" applyAlignment="1">
      <alignment horizontal="right" vertical="top" wrapText="1"/>
    </xf>
    <xf numFmtId="0" fontId="10" fillId="4" borderId="49" xfId="0" applyFont="1" applyFill="1" applyBorder="1" applyAlignment="1">
      <alignment horizontal="right" vertical="top" wrapText="1"/>
    </xf>
    <xf numFmtId="0" fontId="10" fillId="4" borderId="42" xfId="0" applyFont="1" applyFill="1" applyBorder="1" applyAlignment="1">
      <alignment horizontal="right" vertical="top" wrapText="1"/>
    </xf>
    <xf numFmtId="42" fontId="12" fillId="0" borderId="43" xfId="2" applyNumberFormat="1" applyFont="1" applyBorder="1" applyAlignment="1" applyProtection="1">
      <alignment horizontal="right" vertical="top" wrapText="1"/>
    </xf>
    <xf numFmtId="42" fontId="12" fillId="0" borderId="33" xfId="2" applyNumberFormat="1" applyFont="1" applyBorder="1" applyAlignment="1" applyProtection="1">
      <alignment horizontal="right" vertical="top" wrapText="1"/>
    </xf>
    <xf numFmtId="39" fontId="12" fillId="2" borderId="43" xfId="1" applyNumberFormat="1" applyFont="1" applyFill="1" applyBorder="1" applyAlignment="1" applyProtection="1">
      <alignment horizontal="right" vertical="top" wrapText="1"/>
      <protection locked="0"/>
    </xf>
    <xf numFmtId="39" fontId="12" fillId="2" borderId="33" xfId="1" applyNumberFormat="1" applyFont="1" applyFill="1" applyBorder="1" applyAlignment="1" applyProtection="1">
      <alignment horizontal="right" vertical="top" wrapText="1"/>
      <protection locked="0"/>
    </xf>
    <xf numFmtId="0" fontId="4" fillId="0" borderId="3" xfId="0" applyFont="1" applyBorder="1" applyAlignment="1" applyProtection="1">
      <alignment wrapText="1"/>
      <protection locked="0"/>
    </xf>
    <xf numFmtId="0" fontId="4" fillId="0" borderId="4" xfId="0" applyFont="1" applyBorder="1" applyAlignment="1" applyProtection="1">
      <alignment wrapText="1"/>
      <protection locked="0"/>
    </xf>
    <xf numFmtId="164" fontId="12" fillId="2" borderId="48" xfId="2" applyNumberFormat="1" applyFont="1" applyFill="1" applyBorder="1" applyAlignment="1" applyProtection="1">
      <alignment vertical="top" wrapText="1"/>
      <protection locked="0"/>
    </xf>
    <xf numFmtId="164" fontId="12" fillId="2" borderId="10" xfId="2" applyNumberFormat="1" applyFont="1" applyFill="1" applyBorder="1" applyAlignment="1" applyProtection="1">
      <alignment vertical="top" wrapText="1"/>
      <protection locked="0"/>
    </xf>
    <xf numFmtId="0" fontId="4" fillId="0" borderId="2" xfId="0" applyFont="1" applyBorder="1" applyAlignment="1" applyProtection="1">
      <alignment wrapText="1"/>
      <protection locked="0"/>
    </xf>
    <xf numFmtId="0" fontId="9" fillId="4" borderId="35" xfId="0" applyFont="1" applyFill="1" applyBorder="1" applyAlignment="1">
      <alignment vertical="top" wrapText="1"/>
    </xf>
    <xf numFmtId="0" fontId="9" fillId="4" borderId="32" xfId="0" applyFont="1" applyFill="1" applyBorder="1" applyAlignment="1">
      <alignment vertical="top" wrapText="1"/>
    </xf>
    <xf numFmtId="164" fontId="12" fillId="2" borderId="44" xfId="2" applyNumberFormat="1" applyFont="1" applyFill="1" applyBorder="1" applyAlignment="1" applyProtection="1">
      <alignment vertical="top" wrapText="1"/>
      <protection locked="0"/>
    </xf>
    <xf numFmtId="164" fontId="12" fillId="2" borderId="26" xfId="2" applyNumberFormat="1" applyFont="1" applyFill="1" applyBorder="1" applyAlignment="1" applyProtection="1">
      <alignment vertical="top" wrapText="1"/>
      <protection locked="0"/>
    </xf>
    <xf numFmtId="42" fontId="12" fillId="2" borderId="29" xfId="2" applyNumberFormat="1" applyFont="1" applyFill="1" applyBorder="1" applyAlignment="1" applyProtection="1">
      <alignment vertical="top" wrapText="1"/>
      <protection locked="0"/>
    </xf>
    <xf numFmtId="42" fontId="12" fillId="2" borderId="5" xfId="2" applyNumberFormat="1" applyFont="1" applyFill="1" applyBorder="1" applyAlignment="1" applyProtection="1">
      <alignment vertical="top" wrapText="1"/>
      <protection locked="0"/>
    </xf>
    <xf numFmtId="164" fontId="12" fillId="2" borderId="29" xfId="2" applyNumberFormat="1" applyFont="1" applyFill="1" applyBorder="1" applyAlignment="1" applyProtection="1">
      <alignment vertical="top" wrapText="1"/>
      <protection locked="0"/>
    </xf>
    <xf numFmtId="164" fontId="12" fillId="2" borderId="5" xfId="2" applyNumberFormat="1" applyFont="1" applyFill="1" applyBorder="1" applyAlignment="1" applyProtection="1">
      <alignment vertical="top" wrapText="1"/>
      <protection locked="0"/>
    </xf>
    <xf numFmtId="0" fontId="13" fillId="0" borderId="27" xfId="0" applyFont="1" applyBorder="1" applyAlignment="1">
      <alignment horizontal="center" vertical="top" wrapText="1"/>
    </xf>
    <xf numFmtId="0" fontId="13" fillId="0" borderId="37" xfId="0" applyFont="1" applyBorder="1" applyAlignment="1">
      <alignment horizontal="center" vertical="top" wrapText="1"/>
    </xf>
    <xf numFmtId="0" fontId="13" fillId="0" borderId="26" xfId="0" applyFont="1" applyBorder="1" applyAlignment="1">
      <alignment horizontal="center" vertical="top" wrapText="1"/>
    </xf>
    <xf numFmtId="0" fontId="9" fillId="5" borderId="44" xfId="0" applyFont="1" applyFill="1" applyBorder="1" applyAlignment="1" applyProtection="1">
      <alignment horizontal="center" vertical="top" wrapText="1"/>
      <protection locked="0"/>
    </xf>
    <xf numFmtId="0" fontId="9" fillId="5" borderId="26" xfId="0" applyFont="1" applyFill="1" applyBorder="1" applyAlignment="1" applyProtection="1">
      <alignment horizontal="center" vertical="top" wrapText="1"/>
      <protection locked="0"/>
    </xf>
    <xf numFmtId="164" fontId="12" fillId="2" borderId="25" xfId="2" applyNumberFormat="1" applyFont="1" applyFill="1" applyBorder="1" applyAlignment="1" applyProtection="1">
      <alignment vertical="top" wrapText="1"/>
      <protection locked="0"/>
    </xf>
    <xf numFmtId="49" fontId="4" fillId="0" borderId="40" xfId="0" applyNumberFormat="1" applyFont="1" applyBorder="1" applyAlignment="1">
      <alignment horizontal="center" vertical="top" wrapText="1"/>
    </xf>
    <xf numFmtId="49" fontId="4" fillId="0" borderId="46" xfId="0" applyNumberFormat="1" applyFont="1" applyBorder="1" applyAlignment="1">
      <alignment horizontal="center" vertical="top" wrapText="1"/>
    </xf>
    <xf numFmtId="164" fontId="12" fillId="2" borderId="45" xfId="2" applyNumberFormat="1" applyFont="1" applyFill="1" applyBorder="1" applyAlignment="1" applyProtection="1">
      <alignment vertical="top" wrapText="1"/>
      <protection locked="0"/>
    </xf>
    <xf numFmtId="164" fontId="12" fillId="2" borderId="27" xfId="2" applyNumberFormat="1" applyFont="1" applyFill="1" applyBorder="1" applyAlignment="1" applyProtection="1">
      <alignment vertical="top" wrapText="1"/>
      <protection locked="0"/>
    </xf>
    <xf numFmtId="164" fontId="12" fillId="2" borderId="47" xfId="2" applyNumberFormat="1" applyFont="1" applyFill="1" applyBorder="1" applyAlignment="1" applyProtection="1">
      <alignment vertical="top" wrapText="1"/>
      <protection locked="0"/>
    </xf>
    <xf numFmtId="0" fontId="11" fillId="4" borderId="43" xfId="0" applyFont="1" applyFill="1" applyBorder="1" applyAlignment="1">
      <alignment horizontal="right" vertical="top" wrapText="1"/>
    </xf>
    <xf numFmtId="0" fontId="11" fillId="4" borderId="33" xfId="0" applyFont="1" applyFill="1" applyBorder="1" applyAlignment="1">
      <alignment horizontal="right" vertical="top" wrapText="1"/>
    </xf>
    <xf numFmtId="0" fontId="6" fillId="0" borderId="0" xfId="0" applyFont="1"/>
    <xf numFmtId="0" fontId="6" fillId="0" borderId="0" xfId="0" applyFont="1" applyAlignment="1">
      <alignment horizontal="justify" vertical="center"/>
    </xf>
    <xf numFmtId="0" fontId="6" fillId="2" borderId="0" xfId="0" applyFont="1" applyFill="1" applyAlignment="1" applyProtection="1">
      <alignment horizontal="justify" vertical="top" wrapText="1"/>
      <protection locked="0"/>
    </xf>
    <xf numFmtId="0" fontId="4" fillId="0" borderId="0" xfId="0" applyFont="1" applyAlignment="1">
      <alignment horizontal="center"/>
    </xf>
    <xf numFmtId="0" fontId="6" fillId="0" borderId="0" xfId="0" applyFont="1" applyAlignment="1">
      <alignment horizontal="justify" vertical="center" wrapText="1"/>
    </xf>
    <xf numFmtId="0" fontId="4" fillId="0" borderId="0" xfId="0" applyFont="1"/>
    <xf numFmtId="0" fontId="6" fillId="0" borderId="0" xfId="0" applyFont="1" applyAlignment="1">
      <alignment horizontal="justify" vertical="center" shrinkToFit="1"/>
    </xf>
    <xf numFmtId="0" fontId="4" fillId="0" borderId="0" xfId="0" applyFont="1" applyAlignment="1">
      <alignment horizontal="left"/>
    </xf>
    <xf numFmtId="0" fontId="6" fillId="0" borderId="0" xfId="0" applyFont="1" applyAlignment="1">
      <alignment horizontal="left" vertical="top" wrapText="1"/>
    </xf>
    <xf numFmtId="0" fontId="3" fillId="0" borderId="0" xfId="0" applyFont="1" applyAlignment="1">
      <alignment horizontal="justify" vertical="center" wrapText="1"/>
    </xf>
    <xf numFmtId="0" fontId="9" fillId="0" borderId="15" xfId="0" applyFont="1" applyBorder="1" applyAlignment="1">
      <alignment horizontal="center" vertical="top" wrapText="1"/>
    </xf>
    <xf numFmtId="0" fontId="9" fillId="0" borderId="31" xfId="0" applyFont="1" applyBorder="1" applyAlignment="1">
      <alignment horizontal="center" vertical="top" wrapText="1"/>
    </xf>
    <xf numFmtId="0" fontId="35" fillId="0" borderId="36" xfId="0" applyFont="1" applyBorder="1" applyAlignment="1">
      <alignment horizontal="left" vertical="top" wrapText="1"/>
    </xf>
    <xf numFmtId="0" fontId="35" fillId="0" borderId="32" xfId="0" applyFont="1" applyBorder="1" applyAlignment="1">
      <alignment horizontal="left" vertical="top" wrapText="1"/>
    </xf>
    <xf numFmtId="0" fontId="23" fillId="0" borderId="51" xfId="0" applyFont="1" applyBorder="1" applyAlignment="1">
      <alignment horizontal="center"/>
    </xf>
    <xf numFmtId="0" fontId="36" fillId="0" borderId="38" xfId="0" applyFont="1" applyBorder="1" applyAlignment="1">
      <alignment horizontal="left" vertical="top" wrapText="1"/>
    </xf>
    <xf numFmtId="0" fontId="36" fillId="0" borderId="33" xfId="0" applyFont="1" applyBorder="1" applyAlignment="1">
      <alignment horizontal="left" vertical="top" wrapText="1"/>
    </xf>
    <xf numFmtId="0" fontId="36" fillId="0" borderId="38" xfId="0" applyFont="1" applyBorder="1" applyAlignment="1">
      <alignment horizontal="left" vertical="top"/>
    </xf>
    <xf numFmtId="0" fontId="36" fillId="0" borderId="33" xfId="0" applyFont="1" applyBorder="1" applyAlignment="1">
      <alignment horizontal="left" vertical="top"/>
    </xf>
    <xf numFmtId="0" fontId="6" fillId="0" borderId="53" xfId="0" applyFont="1" applyBorder="1" applyAlignment="1">
      <alignment horizontal="center"/>
    </xf>
    <xf numFmtId="0" fontId="4" fillId="0" borderId="53" xfId="0" applyFont="1" applyBorder="1" applyAlignment="1">
      <alignment horizontal="right"/>
    </xf>
    <xf numFmtId="49" fontId="3" fillId="0" borderId="0" xfId="0" applyNumberFormat="1" applyFont="1" applyAlignment="1">
      <alignment horizontal="center"/>
    </xf>
    <xf numFmtId="0" fontId="23" fillId="0" borderId="0" xfId="0" applyFont="1" applyAlignment="1">
      <alignment horizontal="center"/>
    </xf>
    <xf numFmtId="0" fontId="12" fillId="0" borderId="53" xfId="0" applyFont="1" applyBorder="1" applyAlignment="1" applyProtection="1">
      <alignment horizontal="center"/>
      <protection locked="0"/>
    </xf>
    <xf numFmtId="0" fontId="36" fillId="0" borderId="26" xfId="0" applyFont="1" applyBorder="1" applyAlignment="1">
      <alignment horizontal="left" vertical="top" wrapText="1"/>
    </xf>
    <xf numFmtId="0" fontId="12" fillId="0" borderId="53" xfId="0" applyFont="1" applyBorder="1" applyAlignment="1">
      <alignment horizontal="center"/>
    </xf>
    <xf numFmtId="0" fontId="12" fillId="0" borderId="1" xfId="0" applyFont="1" applyBorder="1" applyAlignment="1">
      <alignment horizontal="center"/>
    </xf>
    <xf numFmtId="0" fontId="6" fillId="0" borderId="1" xfId="0" applyFont="1" applyBorder="1" applyAlignment="1">
      <alignment horizontal="center"/>
    </xf>
    <xf numFmtId="0" fontId="3" fillId="2" borderId="1" xfId="0" applyFont="1" applyFill="1" applyBorder="1" applyAlignment="1" applyProtection="1">
      <alignment horizontal="center"/>
      <protection locked="0"/>
    </xf>
    <xf numFmtId="0" fontId="4" fillId="0" borderId="0" xfId="0" applyFont="1" applyAlignment="1">
      <alignment horizontal="right"/>
    </xf>
    <xf numFmtId="0" fontId="12" fillId="0" borderId="1" xfId="0" applyFont="1" applyBorder="1" applyAlignment="1">
      <alignment horizontal="left"/>
    </xf>
    <xf numFmtId="0" fontId="12" fillId="2" borderId="18" xfId="0" applyFont="1" applyFill="1" applyBorder="1" applyAlignment="1" applyProtection="1">
      <alignment horizontal="left"/>
      <protection locked="0"/>
    </xf>
    <xf numFmtId="0" fontId="12" fillId="2" borderId="0" xfId="0" applyFont="1" applyFill="1" applyAlignment="1" applyProtection="1">
      <alignment horizontal="justify" vertical="top" wrapText="1"/>
      <protection locked="0"/>
    </xf>
    <xf numFmtId="0" fontId="12" fillId="0" borderId="0" xfId="0" applyFont="1" applyAlignment="1">
      <alignment horizontal="left"/>
    </xf>
    <xf numFmtId="0" fontId="12" fillId="0" borderId="0" xfId="0" applyFont="1" applyAlignment="1">
      <alignment horizontal="center"/>
    </xf>
    <xf numFmtId="0" fontId="9" fillId="0" borderId="54" xfId="0" applyFont="1" applyBorder="1" applyAlignment="1">
      <alignment horizontal="justify" vertical="top" wrapText="1"/>
    </xf>
    <xf numFmtId="0" fontId="9" fillId="0" borderId="38" xfId="0" applyFont="1" applyBorder="1" applyAlignment="1">
      <alignment horizontal="justify" vertical="top" wrapText="1"/>
    </xf>
    <xf numFmtId="164" fontId="23" fillId="0" borderId="0" xfId="0" applyNumberFormat="1" applyFont="1" applyAlignment="1">
      <alignment horizontal="center"/>
    </xf>
    <xf numFmtId="164" fontId="23" fillId="0" borderId="51" xfId="0" applyNumberFormat="1" applyFont="1" applyBorder="1" applyAlignment="1">
      <alignment horizontal="center"/>
    </xf>
    <xf numFmtId="0" fontId="35" fillId="3" borderId="38" xfId="0" applyFont="1" applyFill="1" applyBorder="1" applyAlignment="1">
      <alignment horizontal="left" vertical="top" wrapText="1"/>
    </xf>
    <xf numFmtId="0" fontId="35" fillId="3" borderId="33" xfId="0" applyFont="1" applyFill="1" applyBorder="1" applyAlignment="1">
      <alignment horizontal="left" vertical="top" wrapText="1"/>
    </xf>
    <xf numFmtId="164" fontId="12" fillId="0" borderId="43" xfId="2" applyNumberFormat="1" applyFont="1" applyBorder="1" applyAlignment="1" applyProtection="1">
      <alignment horizontal="right"/>
    </xf>
    <xf numFmtId="164" fontId="12" fillId="0" borderId="57" xfId="2" applyNumberFormat="1" applyFont="1" applyBorder="1" applyAlignment="1" applyProtection="1">
      <alignment horizontal="right"/>
    </xf>
    <xf numFmtId="164" fontId="12" fillId="2" borderId="43" xfId="2" applyNumberFormat="1" applyFont="1" applyFill="1" applyBorder="1" applyAlignment="1" applyProtection="1">
      <alignment horizontal="right"/>
      <protection locked="0"/>
    </xf>
    <xf numFmtId="164" fontId="12" fillId="2" borderId="57" xfId="2" applyNumberFormat="1" applyFont="1" applyFill="1" applyBorder="1" applyAlignment="1" applyProtection="1">
      <alignment horizontal="right"/>
      <protection locked="0"/>
    </xf>
    <xf numFmtId="164" fontId="12" fillId="2" borderId="33" xfId="2" applyNumberFormat="1" applyFont="1" applyFill="1" applyBorder="1" applyAlignment="1" applyProtection="1">
      <alignment horizontal="right"/>
      <protection locked="0"/>
    </xf>
    <xf numFmtId="164" fontId="12" fillId="0" borderId="33" xfId="2" applyNumberFormat="1" applyFont="1" applyBorder="1" applyAlignment="1" applyProtection="1">
      <alignment horizontal="right"/>
    </xf>
    <xf numFmtId="0" fontId="12" fillId="0" borderId="4" xfId="0" applyFont="1" applyBorder="1" applyAlignment="1">
      <alignment horizontal="center"/>
    </xf>
    <xf numFmtId="10" fontId="12" fillId="0" borderId="49" xfId="3" applyNumberFormat="1" applyFont="1" applyBorder="1" applyAlignment="1" applyProtection="1">
      <alignment horizontal="right"/>
    </xf>
    <xf numFmtId="10" fontId="12" fillId="0" borderId="55" xfId="3" applyNumberFormat="1" applyFont="1" applyBorder="1" applyAlignment="1" applyProtection="1">
      <alignment horizontal="right"/>
    </xf>
    <xf numFmtId="0" fontId="13" fillId="0" borderId="56" xfId="0" applyFont="1" applyBorder="1" applyAlignment="1">
      <alignment horizontal="center"/>
    </xf>
    <xf numFmtId="0" fontId="13" fillId="0" borderId="41" xfId="0" applyFont="1" applyBorder="1" applyAlignment="1">
      <alignment horizontal="center"/>
    </xf>
    <xf numFmtId="10" fontId="12" fillId="0" borderId="42" xfId="3" applyNumberFormat="1" applyFont="1" applyBorder="1" applyAlignment="1" applyProtection="1">
      <alignment horizontal="right"/>
    </xf>
    <xf numFmtId="0" fontId="13" fillId="0" borderId="58" xfId="0" applyFont="1" applyBorder="1" applyAlignment="1">
      <alignment horizontal="center"/>
    </xf>
    <xf numFmtId="10" fontId="12" fillId="2" borderId="43" xfId="3" applyNumberFormat="1" applyFont="1" applyFill="1" applyBorder="1" applyAlignment="1" applyProtection="1">
      <alignment horizontal="right"/>
      <protection locked="0"/>
    </xf>
    <xf numFmtId="10" fontId="12" fillId="2" borderId="57" xfId="3" applyNumberFormat="1" applyFont="1" applyFill="1" applyBorder="1" applyAlignment="1" applyProtection="1">
      <alignment horizontal="right"/>
      <protection locked="0"/>
    </xf>
    <xf numFmtId="164" fontId="12" fillId="0" borderId="49" xfId="2" applyNumberFormat="1" applyFont="1" applyBorder="1" applyAlignment="1" applyProtection="1">
      <alignment horizontal="right"/>
    </xf>
    <xf numFmtId="164" fontId="12" fillId="0" borderId="55" xfId="2" applyNumberFormat="1" applyFont="1" applyBorder="1" applyAlignment="1" applyProtection="1">
      <alignment horizontal="right"/>
    </xf>
    <xf numFmtId="10" fontId="12" fillId="2" borderId="33" xfId="3" applyNumberFormat="1" applyFont="1" applyFill="1" applyBorder="1" applyAlignment="1" applyProtection="1">
      <alignment horizontal="right"/>
      <protection locked="0"/>
    </xf>
    <xf numFmtId="164" fontId="12" fillId="0" borderId="49" xfId="2" applyNumberFormat="1" applyFont="1" applyFill="1" applyBorder="1" applyAlignment="1" applyProtection="1">
      <alignment horizontal="right"/>
    </xf>
    <xf numFmtId="164" fontId="12" fillId="0" borderId="42" xfId="2" applyNumberFormat="1" applyFont="1" applyFill="1" applyBorder="1" applyAlignment="1" applyProtection="1">
      <alignment horizontal="right"/>
    </xf>
    <xf numFmtId="164" fontId="12" fillId="0" borderId="56" xfId="2" applyNumberFormat="1" applyFont="1" applyBorder="1" applyAlignment="1" applyProtection="1">
      <alignment horizontal="right"/>
    </xf>
    <xf numFmtId="164" fontId="12" fillId="0" borderId="41" xfId="2" applyNumberFormat="1" applyFont="1" applyBorder="1" applyAlignment="1" applyProtection="1">
      <alignment horizontal="right"/>
    </xf>
    <xf numFmtId="164" fontId="12" fillId="0" borderId="58" xfId="2" applyNumberFormat="1" applyFont="1" applyBorder="1" applyAlignment="1" applyProtection="1">
      <alignment horizontal="right"/>
    </xf>
    <xf numFmtId="0" fontId="13" fillId="0" borderId="0" xfId="0" applyFont="1" applyAlignment="1">
      <alignment horizontal="left"/>
    </xf>
    <xf numFmtId="0" fontId="25" fillId="0" borderId="0" xfId="0" applyFont="1" applyAlignment="1">
      <alignment horizontal="center"/>
    </xf>
    <xf numFmtId="0" fontId="4" fillId="0" borderId="18" xfId="0" applyFont="1" applyBorder="1" applyAlignment="1">
      <alignment horizontal="left"/>
    </xf>
    <xf numFmtId="0" fontId="4" fillId="0" borderId="1" xfId="0" applyFont="1" applyBorder="1" applyAlignment="1">
      <alignment horizontal="left"/>
    </xf>
    <xf numFmtId="0" fontId="5" fillId="0" borderId="0" xfId="0" applyFont="1" applyAlignment="1">
      <alignment horizontal="right"/>
    </xf>
    <xf numFmtId="0" fontId="13" fillId="0" borderId="0" xfId="0" applyFont="1" applyAlignment="1">
      <alignment horizontal="left" wrapText="1"/>
    </xf>
    <xf numFmtId="0" fontId="15" fillId="0" borderId="0" xfId="0" applyFont="1" applyAlignment="1">
      <alignment horizontal="center"/>
    </xf>
    <xf numFmtId="0" fontId="4" fillId="0" borderId="1" xfId="0" applyFont="1" applyBorder="1"/>
    <xf numFmtId="0" fontId="4" fillId="2" borderId="1" xfId="0" applyFont="1" applyFill="1" applyBorder="1" applyAlignment="1" applyProtection="1">
      <alignment horizontal="left"/>
      <protection locked="0"/>
    </xf>
    <xf numFmtId="0" fontId="4" fillId="0" borderId="18" xfId="0" applyFont="1" applyBorder="1"/>
    <xf numFmtId="0" fontId="4" fillId="2" borderId="18" xfId="0" applyFont="1" applyFill="1" applyBorder="1" applyAlignment="1" applyProtection="1">
      <alignment horizontal="left"/>
      <protection locked="0"/>
    </xf>
    <xf numFmtId="0" fontId="3" fillId="0" borderId="0" xfId="0" applyFont="1" applyAlignment="1">
      <alignment horizontal="justify" wrapText="1"/>
    </xf>
    <xf numFmtId="164" fontId="4" fillId="0" borderId="18" xfId="2" applyNumberFormat="1" applyFont="1" applyBorder="1" applyAlignment="1">
      <alignment horizontal="center"/>
    </xf>
    <xf numFmtId="164" fontId="4" fillId="0" borderId="1" xfId="2" applyNumberFormat="1" applyFont="1" applyBorder="1" applyAlignment="1">
      <alignment horizontal="center"/>
    </xf>
    <xf numFmtId="0" fontId="13" fillId="0" borderId="20" xfId="0" applyFont="1" applyBorder="1" applyAlignment="1">
      <alignment horizontal="left"/>
    </xf>
    <xf numFmtId="0" fontId="4" fillId="2" borderId="18" xfId="0" applyFont="1" applyFill="1" applyBorder="1" applyAlignment="1" applyProtection="1">
      <alignment horizontal="left" vertical="top"/>
      <protection locked="0"/>
    </xf>
    <xf numFmtId="0" fontId="12" fillId="0" borderId="0" xfId="0" applyFont="1" applyAlignment="1">
      <alignment horizontal="justify" vertical="top" wrapText="1"/>
    </xf>
    <xf numFmtId="0" fontId="20" fillId="0" borderId="0" xfId="0" applyFont="1" applyAlignment="1">
      <alignment horizontal="left" vertical="center"/>
    </xf>
    <xf numFmtId="0" fontId="20" fillId="2" borderId="51" xfId="0" applyFont="1" applyFill="1" applyBorder="1" applyAlignment="1" applyProtection="1">
      <alignment horizontal="justify"/>
      <protection locked="0"/>
    </xf>
    <xf numFmtId="0" fontId="17" fillId="0" borderId="0" xfId="0" applyFont="1" applyAlignment="1">
      <alignment horizontal="center" wrapText="1"/>
    </xf>
    <xf numFmtId="0" fontId="0" fillId="0" borderId="53" xfId="0" applyBorder="1" applyAlignment="1">
      <alignment horizontal="center"/>
    </xf>
    <xf numFmtId="0" fontId="20" fillId="0" borderId="0" xfId="0" applyFont="1" applyAlignment="1">
      <alignment horizontal="left" wrapText="1"/>
    </xf>
    <xf numFmtId="0" fontId="20" fillId="0" borderId="0" xfId="0" applyFont="1" applyAlignment="1">
      <alignment horizontal="justify" vertical="distributed" wrapText="1"/>
    </xf>
    <xf numFmtId="0" fontId="24" fillId="0" borderId="0" xfId="0" applyFont="1" applyAlignment="1">
      <alignment horizontal="justify" wrapText="1"/>
    </xf>
    <xf numFmtId="0" fontId="6" fillId="2" borderId="1" xfId="0" applyFont="1" applyFill="1" applyBorder="1" applyAlignment="1" applyProtection="1">
      <alignment horizontal="left"/>
      <protection locked="0"/>
    </xf>
    <xf numFmtId="0" fontId="6" fillId="2" borderId="0" xfId="0" applyFont="1" applyFill="1" applyAlignment="1" applyProtection="1">
      <alignment horizontal="justify" wrapText="1"/>
      <protection locked="0"/>
    </xf>
    <xf numFmtId="0" fontId="6" fillId="0" borderId="51" xfId="0" applyFont="1" applyBorder="1" applyAlignment="1">
      <alignment horizontal="justify" wrapText="1"/>
    </xf>
  </cellXfs>
  <cellStyles count="4">
    <cellStyle name="Comma" xfId="1" builtinId="3"/>
    <cellStyle name="Currency" xfId="2" builtinId="4"/>
    <cellStyle name="Normal" xfId="0" builtinId="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onnections" Target="connection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9</xdr:col>
      <xdr:colOff>7620</xdr:colOff>
      <xdr:row>19</xdr:row>
      <xdr:rowOff>0</xdr:rowOff>
    </xdr:from>
    <xdr:to>
      <xdr:col>10</xdr:col>
      <xdr:colOff>0</xdr:colOff>
      <xdr:row>35</xdr:row>
      <xdr:rowOff>167640</xdr:rowOff>
    </xdr:to>
    <xdr:sp macro="" textlink="">
      <xdr:nvSpPr>
        <xdr:cNvPr id="2" name="TextBox 1">
          <a:extLst>
            <a:ext uri="{FF2B5EF4-FFF2-40B4-BE49-F238E27FC236}">
              <a16:creationId xmlns:a16="http://schemas.microsoft.com/office/drawing/2014/main" id="{00000000-0008-0000-0200-000002000000}"/>
            </a:ext>
          </a:extLst>
        </xdr:cNvPr>
        <xdr:cNvSpPr txBox="1"/>
      </xdr:nvSpPr>
      <xdr:spPr>
        <a:xfrm>
          <a:off x="7757160" y="3855720"/>
          <a:ext cx="6332220" cy="51358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50" i="0">
              <a:latin typeface="Times New Roman" panose="02020603050405020304" pitchFamily="18" charset="0"/>
              <a:cs typeface="Times New Roman" panose="02020603050405020304" pitchFamily="18" charset="0"/>
            </a:rPr>
            <a:t>Line 1: </a:t>
          </a:r>
          <a:r>
            <a:rPr lang="en-US" sz="1050" b="1">
              <a:latin typeface="Times New Roman" panose="02020603050405020304" pitchFamily="18" charset="0"/>
              <a:cs typeface="Times New Roman" panose="02020603050405020304" pitchFamily="18" charset="0"/>
            </a:rPr>
            <a:t>Salary Schedule, including step and column </a:t>
          </a:r>
          <a:r>
            <a:rPr lang="en-US" sz="1050">
              <a:latin typeface="Times New Roman" panose="02020603050405020304" pitchFamily="18" charset="0"/>
              <a:cs typeface="Times New Roman" panose="02020603050405020304" pitchFamily="18" charset="0"/>
            </a:rPr>
            <a:t>- Report only the cost of salaries, excluding statutory and health/welfare benefits.</a:t>
          </a:r>
        </a:p>
        <a:p>
          <a:r>
            <a:rPr lang="en-US" sz="1050" b="1">
              <a:latin typeface="Times New Roman" panose="02020603050405020304" pitchFamily="18" charset="0"/>
              <a:cs typeface="Times New Roman" panose="02020603050405020304" pitchFamily="18" charset="0"/>
            </a:rPr>
            <a:t>Annual Cost Prior to Proposed Agreement </a:t>
          </a:r>
          <a:r>
            <a:rPr lang="en-US" sz="1050">
              <a:latin typeface="Times New Roman" panose="02020603050405020304" pitchFamily="18" charset="0"/>
              <a:cs typeface="Times New Roman" panose="02020603050405020304" pitchFamily="18" charset="0"/>
            </a:rPr>
            <a:t>- Enter the total cost of salaries for the bargaining unit prior to the proposed agreement. </a:t>
          </a:r>
        </a:p>
        <a:p>
          <a:r>
            <a:rPr lang="en-US" sz="1050" b="1">
              <a:latin typeface="Times New Roman" panose="02020603050405020304" pitchFamily="18" charset="0"/>
              <a:cs typeface="Times New Roman" panose="02020603050405020304" pitchFamily="18" charset="0"/>
            </a:rPr>
            <a:t>Year 1 </a:t>
          </a:r>
          <a:r>
            <a:rPr lang="en-US" sz="1050">
              <a:latin typeface="Times New Roman" panose="02020603050405020304" pitchFamily="18" charset="0"/>
              <a:cs typeface="Times New Roman" panose="02020603050405020304" pitchFamily="18" charset="0"/>
            </a:rPr>
            <a:t>- Enter the amount of the proposed salary schedule change. </a:t>
          </a:r>
        </a:p>
        <a:p>
          <a:endParaRPr lang="en-US" sz="1050">
            <a:latin typeface="Times New Roman" panose="02020603050405020304" pitchFamily="18" charset="0"/>
            <a:cs typeface="Times New Roman" panose="02020603050405020304" pitchFamily="18" charset="0"/>
          </a:endParaRPr>
        </a:p>
        <a:p>
          <a:r>
            <a:rPr lang="en-US" sz="1050" i="0">
              <a:latin typeface="Times New Roman" panose="02020603050405020304" pitchFamily="18" charset="0"/>
              <a:cs typeface="Times New Roman" panose="02020603050405020304" pitchFamily="18" charset="0"/>
            </a:rPr>
            <a:t>Line 2: </a:t>
          </a:r>
          <a:r>
            <a:rPr lang="en-US" sz="1050" b="1">
              <a:latin typeface="Times New Roman" panose="02020603050405020304" pitchFamily="18" charset="0"/>
              <a:cs typeface="Times New Roman" panose="02020603050405020304" pitchFamily="18" charset="0"/>
            </a:rPr>
            <a:t>Other Compensation </a:t>
          </a:r>
          <a:r>
            <a:rPr lang="en-US" sz="1050">
              <a:latin typeface="Times New Roman" panose="02020603050405020304" pitchFamily="18" charset="0"/>
              <a:cs typeface="Times New Roman" panose="02020603050405020304" pitchFamily="18" charset="0"/>
            </a:rPr>
            <a:t>- Report only the cost of salaries associated with the cost of other compensation, excluding statutory and health/welfare benefits.</a:t>
          </a:r>
        </a:p>
        <a:p>
          <a:r>
            <a:rPr lang="en-US" sz="1050" b="1">
              <a:latin typeface="Times New Roman" panose="02020603050405020304" pitchFamily="18" charset="0"/>
              <a:cs typeface="Times New Roman" panose="02020603050405020304" pitchFamily="18" charset="0"/>
            </a:rPr>
            <a:t>Annual Cost Prior to Proposed Agreement</a:t>
          </a:r>
          <a:r>
            <a:rPr lang="en-US" sz="1050">
              <a:latin typeface="Times New Roman" panose="02020603050405020304" pitchFamily="18" charset="0"/>
              <a:cs typeface="Times New Roman" panose="02020603050405020304" pitchFamily="18" charset="0"/>
            </a:rPr>
            <a:t> - Enter the total cost of other compensation for the bargaining unit prior to the proposed agreement.</a:t>
          </a:r>
        </a:p>
        <a:p>
          <a:r>
            <a:rPr lang="en-US" sz="1050" b="1">
              <a:latin typeface="Times New Roman" panose="02020603050405020304" pitchFamily="18" charset="0"/>
              <a:cs typeface="Times New Roman" panose="02020603050405020304" pitchFamily="18" charset="0"/>
            </a:rPr>
            <a:t>Year 1</a:t>
          </a:r>
          <a:r>
            <a:rPr lang="en-US" sz="1050">
              <a:latin typeface="Times New Roman" panose="02020603050405020304" pitchFamily="18" charset="0"/>
              <a:cs typeface="Times New Roman" panose="02020603050405020304" pitchFamily="18" charset="0"/>
            </a:rPr>
            <a:t> - Enter the amount of the proposed change in other compensation.</a:t>
          </a:r>
        </a:p>
        <a:p>
          <a:r>
            <a:rPr lang="en-US" sz="1050" b="1">
              <a:latin typeface="Times New Roman" panose="02020603050405020304" pitchFamily="18" charset="0"/>
              <a:cs typeface="Times New Roman" panose="02020603050405020304" pitchFamily="18" charset="0"/>
            </a:rPr>
            <a:t>Description</a:t>
          </a:r>
          <a:r>
            <a:rPr lang="en-US" sz="1050">
              <a:latin typeface="Times New Roman" panose="02020603050405020304" pitchFamily="18" charset="0"/>
              <a:cs typeface="Times New Roman" panose="02020603050405020304" pitchFamily="18" charset="0"/>
            </a:rPr>
            <a:t> </a:t>
          </a:r>
          <a:r>
            <a:rPr lang="en-US" sz="1050" b="1">
              <a:latin typeface="Times New Roman" panose="02020603050405020304" pitchFamily="18" charset="0"/>
              <a:cs typeface="Times New Roman" panose="02020603050405020304" pitchFamily="18" charset="0"/>
            </a:rPr>
            <a:t>of Other Compensation </a:t>
          </a:r>
          <a:r>
            <a:rPr lang="en-US" sz="1050">
              <a:latin typeface="Times New Roman" panose="02020603050405020304" pitchFamily="18" charset="0"/>
              <a:cs typeface="Times New Roman" panose="02020603050405020304" pitchFamily="18" charset="0"/>
            </a:rPr>
            <a:t>- Indicate specific changes in other compensation for each affected year.  For example:  One percent off-schedule or $200/employee. </a:t>
          </a:r>
        </a:p>
        <a:p>
          <a:endParaRPr lang="en-US" sz="1050">
            <a:latin typeface="Times New Roman" panose="02020603050405020304" pitchFamily="18" charset="0"/>
            <a:cs typeface="Times New Roman" panose="02020603050405020304" pitchFamily="18" charset="0"/>
          </a:endParaRPr>
        </a:p>
        <a:p>
          <a:r>
            <a:rPr lang="en-US" sz="1050" i="0">
              <a:latin typeface="Times New Roman" panose="02020603050405020304" pitchFamily="18" charset="0"/>
              <a:cs typeface="Times New Roman" panose="02020603050405020304" pitchFamily="18" charset="0"/>
            </a:rPr>
            <a:t>Line 3: </a:t>
          </a:r>
          <a:r>
            <a:rPr lang="en-US" sz="1050" b="1">
              <a:latin typeface="Times New Roman" panose="02020603050405020304" pitchFamily="18" charset="0"/>
              <a:cs typeface="Times New Roman" panose="02020603050405020304" pitchFamily="18" charset="0"/>
            </a:rPr>
            <a:t>Statutory Benefits </a:t>
          </a:r>
          <a:r>
            <a:rPr lang="en-US" sz="1050">
              <a:latin typeface="Times New Roman" panose="02020603050405020304" pitchFamily="18" charset="0"/>
              <a:cs typeface="Times New Roman" panose="02020603050405020304" pitchFamily="18" charset="0"/>
            </a:rPr>
            <a:t>- Report only the cost of statutory benefits, excluding salaries and health/welfare benefits. </a:t>
          </a:r>
        </a:p>
        <a:p>
          <a:r>
            <a:rPr lang="en-US" sz="1050" b="1">
              <a:latin typeface="Times New Roman" panose="02020603050405020304" pitchFamily="18" charset="0"/>
              <a:cs typeface="Times New Roman" panose="02020603050405020304" pitchFamily="18" charset="0"/>
            </a:rPr>
            <a:t>Annual Cost Prior to Proposed Agreement </a:t>
          </a:r>
          <a:r>
            <a:rPr lang="en-US" sz="1050">
              <a:latin typeface="Times New Roman" panose="02020603050405020304" pitchFamily="18" charset="0"/>
              <a:cs typeface="Times New Roman" panose="02020603050405020304" pitchFamily="18" charset="0"/>
            </a:rPr>
            <a:t>- Enter the total cost of statutory benefits of the bargaining unit prior to the proposed agreement.</a:t>
          </a:r>
        </a:p>
        <a:p>
          <a:r>
            <a:rPr lang="en-US" sz="1050" b="1">
              <a:latin typeface="Times New Roman" panose="02020603050405020304" pitchFamily="18" charset="0"/>
              <a:cs typeface="Times New Roman" panose="02020603050405020304" pitchFamily="18" charset="0"/>
            </a:rPr>
            <a:t>Year 1 </a:t>
          </a:r>
          <a:r>
            <a:rPr lang="en-US" sz="1050">
              <a:latin typeface="Times New Roman" panose="02020603050405020304" pitchFamily="18" charset="0"/>
              <a:cs typeface="Times New Roman" panose="02020603050405020304" pitchFamily="18" charset="0"/>
            </a:rPr>
            <a:t>-  Enter the amount of the proposed change in statutory benefits resulting from changes in salaries reported on Lines 1 and 2. </a:t>
          </a:r>
        </a:p>
        <a:p>
          <a:endParaRPr lang="en-US" sz="1050">
            <a:latin typeface="Times New Roman" panose="02020603050405020304" pitchFamily="18" charset="0"/>
            <a:cs typeface="Times New Roman" panose="02020603050405020304" pitchFamily="18" charset="0"/>
          </a:endParaRPr>
        </a:p>
        <a:p>
          <a:r>
            <a:rPr lang="en-US" sz="1050" i="0">
              <a:latin typeface="Times New Roman" panose="02020603050405020304" pitchFamily="18" charset="0"/>
              <a:cs typeface="Times New Roman" panose="02020603050405020304" pitchFamily="18" charset="0"/>
            </a:rPr>
            <a:t>Line 4: </a:t>
          </a:r>
          <a:r>
            <a:rPr lang="en-US" sz="1050" b="1">
              <a:latin typeface="Times New Roman" panose="02020603050405020304" pitchFamily="18" charset="0"/>
              <a:cs typeface="Times New Roman" panose="02020603050405020304" pitchFamily="18" charset="0"/>
            </a:rPr>
            <a:t>Health/Welfare Plans </a:t>
          </a:r>
          <a:r>
            <a:rPr lang="en-US" sz="1050">
              <a:latin typeface="Times New Roman" panose="02020603050405020304" pitchFamily="18" charset="0"/>
              <a:cs typeface="Times New Roman" panose="02020603050405020304" pitchFamily="18" charset="0"/>
            </a:rPr>
            <a:t>- Report only the cost of health/welfare benefits, excluding the cost  of salaries and statutory benefits.</a:t>
          </a:r>
        </a:p>
        <a:p>
          <a:r>
            <a:rPr lang="en-US" sz="1050" b="1">
              <a:latin typeface="Times New Roman" panose="02020603050405020304" pitchFamily="18" charset="0"/>
              <a:cs typeface="Times New Roman" panose="02020603050405020304" pitchFamily="18" charset="0"/>
            </a:rPr>
            <a:t>Annual Cost Prior to Proposed Agreement </a:t>
          </a:r>
          <a:r>
            <a:rPr lang="en-US" sz="1050">
              <a:latin typeface="Times New Roman" panose="02020603050405020304" pitchFamily="18" charset="0"/>
              <a:cs typeface="Times New Roman" panose="02020603050405020304" pitchFamily="18" charset="0"/>
            </a:rPr>
            <a:t>- Enter the total cost of health/welfare benefits of the bargaining unit prior to the proposed agreement. </a:t>
          </a:r>
        </a:p>
        <a:p>
          <a:r>
            <a:rPr lang="en-US" sz="1050" b="1">
              <a:latin typeface="Times New Roman" panose="02020603050405020304" pitchFamily="18" charset="0"/>
              <a:cs typeface="Times New Roman" panose="02020603050405020304" pitchFamily="18" charset="0"/>
            </a:rPr>
            <a:t>Year 1 </a:t>
          </a:r>
          <a:r>
            <a:rPr lang="en-US" sz="1050">
              <a:latin typeface="Times New Roman" panose="02020603050405020304" pitchFamily="18" charset="0"/>
              <a:cs typeface="Times New Roman" panose="02020603050405020304" pitchFamily="18" charset="0"/>
            </a:rPr>
            <a:t>-  Enter the amount of the proposed change in health/welfare benefits for the affected bargaining unit. </a:t>
          </a:r>
        </a:p>
        <a:p>
          <a:endParaRPr lang="en-US" sz="1050">
            <a:latin typeface="Times New Roman" panose="02020603050405020304" pitchFamily="18" charset="0"/>
            <a:cs typeface="Times New Roman" panose="02020603050405020304" pitchFamily="18" charset="0"/>
          </a:endParaRPr>
        </a:p>
        <a:p>
          <a:r>
            <a:rPr lang="en-US" sz="1050" i="0">
              <a:latin typeface="Times New Roman" panose="02020603050405020304" pitchFamily="18" charset="0"/>
              <a:cs typeface="Times New Roman" panose="02020603050405020304" pitchFamily="18" charset="0"/>
            </a:rPr>
            <a:t>Line 5:</a:t>
          </a:r>
          <a:r>
            <a:rPr lang="en-US" sz="1050" i="0" baseline="0">
              <a:latin typeface="Times New Roman" panose="02020603050405020304" pitchFamily="18" charset="0"/>
              <a:cs typeface="Times New Roman" panose="02020603050405020304" pitchFamily="18" charset="0"/>
            </a:rPr>
            <a:t> </a:t>
          </a:r>
          <a:r>
            <a:rPr lang="en-US" sz="1050" b="1">
              <a:latin typeface="Times New Roman" panose="02020603050405020304" pitchFamily="18" charset="0"/>
              <a:cs typeface="Times New Roman" panose="02020603050405020304" pitchFamily="18" charset="0"/>
            </a:rPr>
            <a:t>Total Compensation </a:t>
          </a:r>
          <a:r>
            <a:rPr lang="en-US" sz="1050">
              <a:latin typeface="Times New Roman" panose="02020603050405020304" pitchFamily="18" charset="0"/>
              <a:cs typeface="Times New Roman" panose="02020603050405020304" pitchFamily="18" charset="0"/>
            </a:rPr>
            <a:t>- Automatically calculated.</a:t>
          </a:r>
        </a:p>
        <a:p>
          <a:endParaRPr lang="en-US" sz="1050">
            <a:latin typeface="Times New Roman" panose="02020603050405020304" pitchFamily="18" charset="0"/>
            <a:cs typeface="Times New Roman" panose="02020603050405020304" pitchFamily="18" charset="0"/>
          </a:endParaRPr>
        </a:p>
        <a:p>
          <a:r>
            <a:rPr lang="en-US" sz="1050" i="0">
              <a:latin typeface="Times New Roman" panose="02020603050405020304" pitchFamily="18" charset="0"/>
              <a:cs typeface="Times New Roman" panose="02020603050405020304" pitchFamily="18" charset="0"/>
            </a:rPr>
            <a:t>Line 6: </a:t>
          </a:r>
          <a:r>
            <a:rPr lang="en-US" sz="1050" b="1">
              <a:latin typeface="Times New Roman" panose="02020603050405020304" pitchFamily="18" charset="0"/>
              <a:cs typeface="Times New Roman" panose="02020603050405020304" pitchFamily="18" charset="0"/>
            </a:rPr>
            <a:t>Total Number of Represented Employees</a:t>
          </a:r>
          <a:r>
            <a:rPr lang="en-US" sz="1050">
              <a:latin typeface="Times New Roman" panose="02020603050405020304" pitchFamily="18" charset="0"/>
              <a:cs typeface="Times New Roman" panose="02020603050405020304" pitchFamily="18" charset="0"/>
            </a:rPr>
            <a:t> - Enter the full-time equivalent (FTE) employees for the affected bargaining unit. </a:t>
          </a:r>
        </a:p>
        <a:p>
          <a:endParaRPr lang="en-US" sz="1050" i="0">
            <a:latin typeface="Times New Roman" panose="02020603050405020304" pitchFamily="18" charset="0"/>
            <a:cs typeface="Times New Roman" panose="02020603050405020304" pitchFamily="18" charset="0"/>
          </a:endParaRPr>
        </a:p>
        <a:p>
          <a:r>
            <a:rPr lang="en-US" sz="1050" b="0" i="0">
              <a:latin typeface="Times New Roman" panose="02020603050405020304" pitchFamily="18" charset="0"/>
              <a:cs typeface="Times New Roman" panose="02020603050405020304" pitchFamily="18" charset="0"/>
            </a:rPr>
            <a:t>Line 7: </a:t>
          </a:r>
          <a:r>
            <a:rPr lang="en-US" sz="1050" b="1" baseline="0">
              <a:latin typeface="Times New Roman" panose="02020603050405020304" pitchFamily="18" charset="0"/>
              <a:cs typeface="Times New Roman" panose="02020603050405020304" pitchFamily="18" charset="0"/>
            </a:rPr>
            <a:t>Total Compensation Average Cost per Employee</a:t>
          </a:r>
          <a:r>
            <a:rPr lang="en-US" sz="1050" baseline="0">
              <a:latin typeface="Times New Roman" panose="02020603050405020304" pitchFamily="18" charset="0"/>
              <a:cs typeface="Times New Roman" panose="02020603050405020304" pitchFamily="18" charset="0"/>
            </a:rPr>
            <a:t> - Automatically calculated.</a:t>
          </a:r>
          <a:endParaRPr lang="en-US" sz="1050">
            <a:latin typeface="Times New Roman" panose="02020603050405020304" pitchFamily="18" charset="0"/>
            <a:cs typeface="Times New Roman" panose="02020603050405020304" pitchFamily="18" charset="0"/>
          </a:endParaRPr>
        </a:p>
      </xdr:txBody>
    </xdr:sp>
    <xdr:clientData/>
  </xdr:twoCellAnchor>
  <xdr:twoCellAnchor>
    <xdr:from>
      <xdr:col>9</xdr:col>
      <xdr:colOff>0</xdr:colOff>
      <xdr:row>14</xdr:row>
      <xdr:rowOff>106680</xdr:rowOff>
    </xdr:from>
    <xdr:to>
      <xdr:col>10</xdr:col>
      <xdr:colOff>0</xdr:colOff>
      <xdr:row>17</xdr:row>
      <xdr:rowOff>114300</xdr:rowOff>
    </xdr:to>
    <xdr:sp macro="" textlink="">
      <xdr:nvSpPr>
        <xdr:cNvPr id="3" name="TextBox 2">
          <a:extLst>
            <a:ext uri="{FF2B5EF4-FFF2-40B4-BE49-F238E27FC236}">
              <a16:creationId xmlns:a16="http://schemas.microsoft.com/office/drawing/2014/main" id="{00000000-0008-0000-0200-000003000000}"/>
            </a:ext>
          </a:extLst>
        </xdr:cNvPr>
        <xdr:cNvSpPr txBox="1"/>
      </xdr:nvSpPr>
      <xdr:spPr>
        <a:xfrm>
          <a:off x="7749540" y="2926080"/>
          <a:ext cx="6339840" cy="57912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50">
              <a:latin typeface="Times New Roman" panose="02020603050405020304" pitchFamily="18" charset="0"/>
              <a:cs typeface="Times New Roman" panose="02020603050405020304" pitchFamily="18" charset="0"/>
            </a:rPr>
            <a:t>The total cost for all funds, not just the General Fund, is to be reported on page 1. </a:t>
          </a:r>
        </a:p>
        <a:p>
          <a:endParaRPr lang="en-US" sz="1050">
            <a:latin typeface="Times New Roman" panose="02020603050405020304" pitchFamily="18" charset="0"/>
            <a:cs typeface="Times New Roman" panose="02020603050405020304" pitchFamily="18" charset="0"/>
          </a:endParaRPr>
        </a:p>
        <a:p>
          <a:r>
            <a:rPr lang="en-US" sz="1050">
              <a:latin typeface="Times New Roman" panose="02020603050405020304" pitchFamily="18" charset="0"/>
              <a:cs typeface="Times New Roman" panose="02020603050405020304" pitchFamily="18" charset="0"/>
            </a:rPr>
            <a:t>Data in Year 2 and 3 columns is necessary only for multiyear and overlapping fiscal-year agreements.  </a:t>
          </a:r>
        </a:p>
      </xdr:txBody>
    </xdr:sp>
    <xdr:clientData/>
  </xdr:twoCellAnchor>
  <xdr:twoCellAnchor>
    <xdr:from>
      <xdr:col>9</xdr:col>
      <xdr:colOff>7620</xdr:colOff>
      <xdr:row>17</xdr:row>
      <xdr:rowOff>198120</xdr:rowOff>
    </xdr:from>
    <xdr:to>
      <xdr:col>9</xdr:col>
      <xdr:colOff>6324600</xdr:colOff>
      <xdr:row>18</xdr:row>
      <xdr:rowOff>106680</xdr:rowOff>
    </xdr:to>
    <xdr:sp macro="" textlink="">
      <xdr:nvSpPr>
        <xdr:cNvPr id="5" name="TextBox 4">
          <a:extLst>
            <a:ext uri="{FF2B5EF4-FFF2-40B4-BE49-F238E27FC236}">
              <a16:creationId xmlns:a16="http://schemas.microsoft.com/office/drawing/2014/main" id="{00000000-0008-0000-0200-000005000000}"/>
            </a:ext>
          </a:extLst>
        </xdr:cNvPr>
        <xdr:cNvSpPr txBox="1"/>
      </xdr:nvSpPr>
      <xdr:spPr>
        <a:xfrm>
          <a:off x="7757160" y="3589020"/>
          <a:ext cx="6316980" cy="2895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50">
              <a:latin typeface="Times New Roman" panose="02020603050405020304" pitchFamily="18" charset="0"/>
              <a:cs typeface="Times New Roman" panose="02020603050405020304" pitchFamily="18" charset="0"/>
            </a:rPr>
            <a:t>Year 1 - U</a:t>
          </a:r>
          <a:r>
            <a:rPr lang="en-US" sz="1050" baseline="0">
              <a:latin typeface="Times New Roman" panose="02020603050405020304" pitchFamily="18" charset="0"/>
              <a:cs typeface="Times New Roman" panose="02020603050405020304" pitchFamily="18" charset="0"/>
            </a:rPr>
            <a:t>se the drop-down menu in cell E19 to select the appropriate fiscal year.</a:t>
          </a:r>
        </a:p>
        <a:p>
          <a:r>
            <a:rPr lang="en-US" sz="1050" baseline="0">
              <a:latin typeface="Times New Roman" panose="02020603050405020304" pitchFamily="18" charset="0"/>
              <a:cs typeface="Times New Roman" panose="02020603050405020304" pitchFamily="18" charset="0"/>
            </a:rPr>
            <a:t> </a:t>
          </a:r>
          <a:endParaRPr lang="en-US" sz="1050">
            <a:latin typeface="Times New Roman" panose="02020603050405020304" pitchFamily="18" charset="0"/>
            <a:cs typeface="Times New Roman" panose="02020603050405020304" pitchFamily="18" charset="0"/>
          </a:endParaRPr>
        </a:p>
      </xdr:txBody>
    </xdr:sp>
    <xdr:clientData/>
  </xdr:twoCellAnchor>
  <xdr:twoCellAnchor>
    <xdr:from>
      <xdr:col>9</xdr:col>
      <xdr:colOff>7620</xdr:colOff>
      <xdr:row>3</xdr:row>
      <xdr:rowOff>7620</xdr:rowOff>
    </xdr:from>
    <xdr:to>
      <xdr:col>9</xdr:col>
      <xdr:colOff>6332220</xdr:colOff>
      <xdr:row>5</xdr:row>
      <xdr:rowOff>45720</xdr:rowOff>
    </xdr:to>
    <xdr:sp macro="" textlink="">
      <xdr:nvSpPr>
        <xdr:cNvPr id="4" name="TextBox 3">
          <a:extLst>
            <a:ext uri="{FF2B5EF4-FFF2-40B4-BE49-F238E27FC236}">
              <a16:creationId xmlns:a16="http://schemas.microsoft.com/office/drawing/2014/main" id="{00000000-0008-0000-0200-000004000000}"/>
            </a:ext>
          </a:extLst>
        </xdr:cNvPr>
        <xdr:cNvSpPr txBox="1"/>
      </xdr:nvSpPr>
      <xdr:spPr>
        <a:xfrm>
          <a:off x="7757160" y="601980"/>
          <a:ext cx="6324600" cy="4343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ysClr val="windowText" lastClr="000000"/>
              </a:solidFill>
              <a:latin typeface="Times New Roman" panose="02020603050405020304" pitchFamily="18" charset="0"/>
              <a:cs typeface="Times New Roman" panose="02020603050405020304" pitchFamily="18" charset="0"/>
            </a:rPr>
            <a:t>Data can only be manually entered into yellow-highlighted cells of the workbook. White cells are locked, and typically contain formulas that automatically calculate totals, variances, and percentages.</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7620</xdr:colOff>
      <xdr:row>6</xdr:row>
      <xdr:rowOff>0</xdr:rowOff>
    </xdr:from>
    <xdr:to>
      <xdr:col>7</xdr:col>
      <xdr:colOff>6492240</xdr:colOff>
      <xdr:row>9</xdr:row>
      <xdr:rowOff>15240</xdr:rowOff>
    </xdr:to>
    <xdr:sp macro="" textlink="">
      <xdr:nvSpPr>
        <xdr:cNvPr id="2" name="TextBox 1">
          <a:extLst>
            <a:ext uri="{FF2B5EF4-FFF2-40B4-BE49-F238E27FC236}">
              <a16:creationId xmlns:a16="http://schemas.microsoft.com/office/drawing/2014/main" id="{00000000-0008-0000-0500-000002000000}"/>
            </a:ext>
          </a:extLst>
        </xdr:cNvPr>
        <xdr:cNvSpPr txBox="1"/>
      </xdr:nvSpPr>
      <xdr:spPr>
        <a:xfrm>
          <a:off x="7467600" y="1165860"/>
          <a:ext cx="6484620" cy="11658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000"/>
            </a:lnSpc>
          </a:pPr>
          <a:r>
            <a:rPr lang="en-US" sz="1100">
              <a:latin typeface="Times New Roman" panose="02020603050405020304" pitchFamily="18" charset="0"/>
              <a:cs typeface="Times New Roman" panose="02020603050405020304" pitchFamily="18" charset="0"/>
            </a:rPr>
            <a:t>If other bargaining unit agreements are pending or recently settled, then Column 3 can be used to show the revisions necessary for the other units.  </a:t>
          </a:r>
        </a:p>
        <a:p>
          <a:pPr>
            <a:lnSpc>
              <a:spcPts val="1000"/>
            </a:lnSpc>
          </a:pPr>
          <a:endParaRPr lang="en-US" sz="1100">
            <a:latin typeface="Times New Roman" panose="02020603050405020304" pitchFamily="18" charset="0"/>
            <a:cs typeface="Times New Roman" panose="02020603050405020304" pitchFamily="18" charset="0"/>
          </a:endParaRPr>
        </a:p>
        <a:p>
          <a:pPr>
            <a:lnSpc>
              <a:spcPts val="1000"/>
            </a:lnSpc>
          </a:pPr>
          <a:r>
            <a:rPr lang="en-US" sz="1100">
              <a:latin typeface="Times New Roman" panose="02020603050405020304" pitchFamily="18" charset="0"/>
              <a:cs typeface="Times New Roman" panose="02020603050405020304" pitchFamily="18" charset="0"/>
            </a:rPr>
            <a:t>Column 4 should reflect the current budget, as adjusted for all agreements.</a:t>
          </a:r>
        </a:p>
        <a:p>
          <a:pPr>
            <a:lnSpc>
              <a:spcPts val="1000"/>
            </a:lnSpc>
          </a:pPr>
          <a:endParaRPr lang="en-US" sz="1100">
            <a:latin typeface="Times New Roman" panose="02020603050405020304" pitchFamily="18" charset="0"/>
            <a:cs typeface="Times New Roman" panose="02020603050405020304" pitchFamily="18" charset="0"/>
          </a:endParaRPr>
        </a:p>
        <a:p>
          <a:pPr>
            <a:lnSpc>
              <a:spcPts val="1000"/>
            </a:lnSpc>
          </a:pPr>
          <a:r>
            <a:rPr lang="en-US" sz="1100">
              <a:latin typeface="Times New Roman" panose="02020603050405020304" pitchFamily="18" charset="0"/>
              <a:cs typeface="Times New Roman" panose="02020603050405020304" pitchFamily="18" charset="0"/>
            </a:rPr>
            <a:t>Data entered on pages 4a and 4b, “Unrestricted” and “Restricted General Fund,” will automatically populate page 4c, “Combined General Fund,” as well as the first column (current year) of Section H, pages 5a and 5b.</a:t>
          </a:r>
        </a:p>
        <a:p>
          <a:pPr>
            <a:lnSpc>
              <a:spcPts val="900"/>
            </a:lnSpc>
          </a:pPr>
          <a:endParaRPr lang="en-US" sz="1100">
            <a:latin typeface="Times New Roman" panose="02020603050405020304" pitchFamily="18" charset="0"/>
            <a:cs typeface="Times New Roman" panose="02020603050405020304" pitchFamily="18" charset="0"/>
          </a:endParaRPr>
        </a:p>
        <a:p>
          <a:pPr>
            <a:lnSpc>
              <a:spcPts val="900"/>
            </a:lnSpc>
          </a:pPr>
          <a:r>
            <a:rPr lang="en-US" sz="1100">
              <a:latin typeface="Times New Roman" panose="02020603050405020304" pitchFamily="18" charset="0"/>
              <a:cs typeface="Times New Roman" panose="02020603050405020304" pitchFamily="18" charset="0"/>
            </a:rPr>
            <a:t> </a:t>
          </a:r>
        </a:p>
        <a:p>
          <a:pPr>
            <a:lnSpc>
              <a:spcPts val="900"/>
            </a:lnSpc>
          </a:pPr>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15240</xdr:colOff>
      <xdr:row>6</xdr:row>
      <xdr:rowOff>7620</xdr:rowOff>
    </xdr:from>
    <xdr:to>
      <xdr:col>7</xdr:col>
      <xdr:colOff>6286500</xdr:colOff>
      <xdr:row>9</xdr:row>
      <xdr:rowOff>7620</xdr:rowOff>
    </xdr:to>
    <xdr:sp macro="" textlink="">
      <xdr:nvSpPr>
        <xdr:cNvPr id="2" name="TextBox 1">
          <a:extLst>
            <a:ext uri="{FF2B5EF4-FFF2-40B4-BE49-F238E27FC236}">
              <a16:creationId xmlns:a16="http://schemas.microsoft.com/office/drawing/2014/main" id="{00000000-0008-0000-0600-000002000000}"/>
            </a:ext>
          </a:extLst>
        </xdr:cNvPr>
        <xdr:cNvSpPr txBox="1"/>
      </xdr:nvSpPr>
      <xdr:spPr>
        <a:xfrm>
          <a:off x="7475220" y="1181100"/>
          <a:ext cx="6271260" cy="115062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100"/>
            </a:lnSpc>
          </a:pPr>
          <a:r>
            <a:rPr lang="en-US" sz="1100">
              <a:latin typeface="Times New Roman" panose="02020603050405020304" pitchFamily="18" charset="0"/>
              <a:cs typeface="Times New Roman" panose="02020603050405020304" pitchFamily="18" charset="0"/>
            </a:rPr>
            <a:t>If other bargaining unit agreements are pending or recently settled, then Column 3 can be used to show the revisions necessary for the other units.  Column 4 should reflect the current budget, as adjusted for all agreements.</a:t>
          </a:r>
        </a:p>
        <a:p>
          <a:pPr>
            <a:lnSpc>
              <a:spcPts val="1100"/>
            </a:lnSpc>
          </a:pPr>
          <a:endParaRPr lang="en-US" sz="1100">
            <a:latin typeface="Times New Roman" panose="02020603050405020304" pitchFamily="18" charset="0"/>
            <a:cs typeface="Times New Roman" panose="02020603050405020304" pitchFamily="18" charset="0"/>
          </a:endParaRPr>
        </a:p>
        <a:p>
          <a:pPr>
            <a:lnSpc>
              <a:spcPts val="1100"/>
            </a:lnSpc>
          </a:pPr>
          <a:r>
            <a:rPr lang="en-US" sz="1100">
              <a:latin typeface="Times New Roman" panose="02020603050405020304" pitchFamily="18" charset="0"/>
              <a:cs typeface="Times New Roman" panose="02020603050405020304" pitchFamily="18" charset="0"/>
            </a:rPr>
            <a:t>Data entered on pages 4a and 4b, “Unrestricted” and “Restricted General Fund,” will automatically populate page 4c, “Combined General Fund,” as well as the first column (current year) of Section H, pages 5a and 5b.</a:t>
          </a:r>
        </a:p>
        <a:p>
          <a:pPr>
            <a:lnSpc>
              <a:spcPts val="1000"/>
            </a:lnSpc>
          </a:pPr>
          <a:endParaRPr lang="en-US" sz="1100">
            <a:latin typeface="Times New Roman" panose="02020603050405020304" pitchFamily="18" charset="0"/>
            <a:cs typeface="Times New Roman" panose="02020603050405020304" pitchFamily="18" charset="0"/>
          </a:endParaRPr>
        </a:p>
        <a:p>
          <a:pPr>
            <a:lnSpc>
              <a:spcPts val="1000"/>
            </a:lnSpc>
          </a:pPr>
          <a:r>
            <a:rPr lang="en-US" sz="1100">
              <a:latin typeface="Times New Roman" panose="02020603050405020304" pitchFamily="18" charset="0"/>
              <a:cs typeface="Times New Roman" panose="02020603050405020304" pitchFamily="18" charset="0"/>
            </a:rPr>
            <a:t> </a:t>
          </a:r>
        </a:p>
        <a:p>
          <a:pPr>
            <a:lnSpc>
              <a:spcPts val="1100"/>
            </a:lnSpc>
          </a:pPr>
          <a:endParaRPr lang="en-US" sz="1100"/>
        </a:p>
      </xdr:txBody>
    </xdr:sp>
    <xdr:clientData/>
  </xdr:twoCellAnchor>
  <xdr:twoCellAnchor>
    <xdr:from>
      <xdr:col>7</xdr:col>
      <xdr:colOff>7620</xdr:colOff>
      <xdr:row>6</xdr:row>
      <xdr:rowOff>0</xdr:rowOff>
    </xdr:from>
    <xdr:to>
      <xdr:col>7</xdr:col>
      <xdr:colOff>6492240</xdr:colOff>
      <xdr:row>9</xdr:row>
      <xdr:rowOff>15240</xdr:rowOff>
    </xdr:to>
    <xdr:sp macro="" textlink="">
      <xdr:nvSpPr>
        <xdr:cNvPr id="3" name="TextBox 2">
          <a:extLst>
            <a:ext uri="{FF2B5EF4-FFF2-40B4-BE49-F238E27FC236}">
              <a16:creationId xmlns:a16="http://schemas.microsoft.com/office/drawing/2014/main" id="{00000000-0008-0000-0600-000003000000}"/>
            </a:ext>
          </a:extLst>
        </xdr:cNvPr>
        <xdr:cNvSpPr txBox="1"/>
      </xdr:nvSpPr>
      <xdr:spPr>
        <a:xfrm>
          <a:off x="7467600" y="1173480"/>
          <a:ext cx="6484620" cy="11658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000"/>
            </a:lnSpc>
          </a:pPr>
          <a:r>
            <a:rPr lang="en-US" sz="1100">
              <a:latin typeface="Times New Roman" panose="02020603050405020304" pitchFamily="18" charset="0"/>
              <a:cs typeface="Times New Roman" panose="02020603050405020304" pitchFamily="18" charset="0"/>
            </a:rPr>
            <a:t>If other bargaining unit agreements are pending or recently settled, then Column 3 can be used to show the revisions necessary for the other units.  </a:t>
          </a:r>
        </a:p>
        <a:p>
          <a:pPr>
            <a:lnSpc>
              <a:spcPts val="1000"/>
            </a:lnSpc>
          </a:pPr>
          <a:endParaRPr lang="en-US" sz="1100">
            <a:latin typeface="Times New Roman" panose="02020603050405020304" pitchFamily="18" charset="0"/>
            <a:cs typeface="Times New Roman" panose="02020603050405020304" pitchFamily="18" charset="0"/>
          </a:endParaRPr>
        </a:p>
        <a:p>
          <a:pPr>
            <a:lnSpc>
              <a:spcPts val="1000"/>
            </a:lnSpc>
          </a:pPr>
          <a:r>
            <a:rPr lang="en-US" sz="1100">
              <a:latin typeface="Times New Roman" panose="02020603050405020304" pitchFamily="18" charset="0"/>
              <a:cs typeface="Times New Roman" panose="02020603050405020304" pitchFamily="18" charset="0"/>
            </a:rPr>
            <a:t>Column 4 should reflect the current budget, as adjusted for all agreements.</a:t>
          </a:r>
        </a:p>
        <a:p>
          <a:pPr>
            <a:lnSpc>
              <a:spcPts val="1000"/>
            </a:lnSpc>
          </a:pPr>
          <a:endParaRPr lang="en-US" sz="1100">
            <a:latin typeface="Times New Roman" panose="02020603050405020304" pitchFamily="18" charset="0"/>
            <a:cs typeface="Times New Roman" panose="02020603050405020304" pitchFamily="18" charset="0"/>
          </a:endParaRPr>
        </a:p>
        <a:p>
          <a:pPr>
            <a:lnSpc>
              <a:spcPts val="1000"/>
            </a:lnSpc>
          </a:pPr>
          <a:r>
            <a:rPr lang="en-US" sz="1100">
              <a:latin typeface="Times New Roman" panose="02020603050405020304" pitchFamily="18" charset="0"/>
              <a:cs typeface="Times New Roman" panose="02020603050405020304" pitchFamily="18" charset="0"/>
            </a:rPr>
            <a:t>Data entered on pages 4a and 4b, “Unrestricted” and “Restricted General Fund,” will automatically populate page 4c, “Combined General Fund,” as well as the first column (current year) of Section H, pages 5a and 5b.</a:t>
          </a:r>
        </a:p>
        <a:p>
          <a:pPr>
            <a:lnSpc>
              <a:spcPts val="900"/>
            </a:lnSpc>
          </a:pPr>
          <a:endParaRPr lang="en-US" sz="1100">
            <a:latin typeface="Times New Roman" panose="02020603050405020304" pitchFamily="18" charset="0"/>
            <a:cs typeface="Times New Roman" panose="02020603050405020304" pitchFamily="18" charset="0"/>
          </a:endParaRPr>
        </a:p>
        <a:p>
          <a:pPr>
            <a:lnSpc>
              <a:spcPts val="900"/>
            </a:lnSpc>
          </a:pPr>
          <a:r>
            <a:rPr lang="en-US" sz="1100">
              <a:latin typeface="Times New Roman" panose="02020603050405020304" pitchFamily="18" charset="0"/>
              <a:cs typeface="Times New Roman" panose="02020603050405020304" pitchFamily="18" charset="0"/>
            </a:rPr>
            <a:t> </a:t>
          </a:r>
        </a:p>
        <a:p>
          <a:pPr>
            <a:lnSpc>
              <a:spcPts val="900"/>
            </a:lnSpc>
          </a:pPr>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8</xdr:col>
      <xdr:colOff>7620</xdr:colOff>
      <xdr:row>5</xdr:row>
      <xdr:rowOff>0</xdr:rowOff>
    </xdr:from>
    <xdr:to>
      <xdr:col>9</xdr:col>
      <xdr:colOff>0</xdr:colOff>
      <xdr:row>7</xdr:row>
      <xdr:rowOff>95250</xdr:rowOff>
    </xdr:to>
    <xdr:sp macro="" textlink="">
      <xdr:nvSpPr>
        <xdr:cNvPr id="2" name="TextBox 1">
          <a:extLst>
            <a:ext uri="{FF2B5EF4-FFF2-40B4-BE49-F238E27FC236}">
              <a16:creationId xmlns:a16="http://schemas.microsoft.com/office/drawing/2014/main" id="{00000000-0008-0000-0D00-000002000000}"/>
            </a:ext>
          </a:extLst>
        </xdr:cNvPr>
        <xdr:cNvSpPr txBox="1"/>
      </xdr:nvSpPr>
      <xdr:spPr>
        <a:xfrm>
          <a:off x="8103870" y="952500"/>
          <a:ext cx="6307455" cy="4762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1100">
              <a:solidFill>
                <a:sysClr val="windowText" lastClr="000000"/>
              </a:solidFill>
              <a:effectLst/>
              <a:latin typeface="Times New Roman" panose="02020603050405020304" pitchFamily="18" charset="0"/>
              <a:ea typeface="+mn-ea"/>
              <a:cs typeface="Times New Roman" panose="02020603050405020304" pitchFamily="18" charset="0"/>
            </a:rPr>
            <a:t>On Page 4i, provide explanations for entries recorded in Column 3, “Other Revisions,” on pages 4a through 4h.</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6</xdr:col>
      <xdr:colOff>7620</xdr:colOff>
      <xdr:row>4</xdr:row>
      <xdr:rowOff>0</xdr:rowOff>
    </xdr:from>
    <xdr:to>
      <xdr:col>6</xdr:col>
      <xdr:colOff>6492240</xdr:colOff>
      <xdr:row>7</xdr:row>
      <xdr:rowOff>106680</xdr:rowOff>
    </xdr:to>
    <xdr:sp macro="" textlink="">
      <xdr:nvSpPr>
        <xdr:cNvPr id="3" name="TextBox 2">
          <a:extLst>
            <a:ext uri="{FF2B5EF4-FFF2-40B4-BE49-F238E27FC236}">
              <a16:creationId xmlns:a16="http://schemas.microsoft.com/office/drawing/2014/main" id="{00000000-0008-0000-0E00-000003000000}"/>
            </a:ext>
          </a:extLst>
        </xdr:cNvPr>
        <xdr:cNvSpPr txBox="1"/>
      </xdr:nvSpPr>
      <xdr:spPr>
        <a:xfrm>
          <a:off x="7284720" y="792480"/>
          <a:ext cx="6484620" cy="6781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100"/>
            </a:lnSpc>
          </a:pPr>
          <a:r>
            <a:rPr lang="en-US" sz="1100">
              <a:solidFill>
                <a:sysClr val="windowText" lastClr="000000"/>
              </a:solidFill>
              <a:effectLst/>
              <a:latin typeface="Times New Roman" panose="02020603050405020304" pitchFamily="18" charset="0"/>
              <a:ea typeface="+mn-ea"/>
              <a:cs typeface="Times New Roman" panose="02020603050405020304" pitchFamily="18" charset="0"/>
            </a:rPr>
            <a:t>Unrestricted and Restricted General Fund data for subsequent fiscal years must be manually entered on pages 5a and 5b, respectively.  </a:t>
          </a:r>
        </a:p>
        <a:p>
          <a:pPr>
            <a:lnSpc>
              <a:spcPts val="1100"/>
            </a:lnSpc>
          </a:pPr>
          <a:endParaRPr lang="en-US" sz="1100">
            <a:solidFill>
              <a:sysClr val="windowText" lastClr="000000"/>
            </a:solidFill>
            <a:effectLst/>
            <a:latin typeface="Times New Roman" panose="02020603050405020304" pitchFamily="18" charset="0"/>
            <a:ea typeface="+mn-ea"/>
            <a:cs typeface="Times New Roman" panose="02020603050405020304" pitchFamily="18" charset="0"/>
          </a:endParaRPr>
        </a:p>
        <a:p>
          <a:pPr>
            <a:lnSpc>
              <a:spcPts val="1100"/>
            </a:lnSpc>
          </a:pPr>
          <a:r>
            <a:rPr lang="en-US" sz="1100">
              <a:solidFill>
                <a:sysClr val="windowText" lastClr="000000"/>
              </a:solidFill>
              <a:effectLst/>
              <a:latin typeface="Times New Roman" panose="02020603050405020304" pitchFamily="18" charset="0"/>
              <a:ea typeface="+mn-ea"/>
              <a:cs typeface="Times New Roman" panose="02020603050405020304" pitchFamily="18" charset="0"/>
            </a:rPr>
            <a:t>The combined General Fund totals are automatically calculated on page 5c.</a:t>
          </a:r>
          <a:endParaRPr lang="en-US" sz="1100">
            <a:solidFill>
              <a:sysClr val="windowText" lastClr="000000"/>
            </a:solidFill>
            <a:latin typeface="Times New Roman" panose="02020603050405020304" pitchFamily="18" charset="0"/>
            <a:cs typeface="Times New Roman" panose="02020603050405020304" pitchFamily="18"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6</xdr:col>
      <xdr:colOff>0</xdr:colOff>
      <xdr:row>4</xdr:row>
      <xdr:rowOff>0</xdr:rowOff>
    </xdr:from>
    <xdr:to>
      <xdr:col>6</xdr:col>
      <xdr:colOff>6484620</xdr:colOff>
      <xdr:row>7</xdr:row>
      <xdr:rowOff>106680</xdr:rowOff>
    </xdr:to>
    <xdr:sp macro="" textlink="">
      <xdr:nvSpPr>
        <xdr:cNvPr id="3" name="TextBox 2">
          <a:extLst>
            <a:ext uri="{FF2B5EF4-FFF2-40B4-BE49-F238E27FC236}">
              <a16:creationId xmlns:a16="http://schemas.microsoft.com/office/drawing/2014/main" id="{00000000-0008-0000-0F00-000003000000}"/>
            </a:ext>
          </a:extLst>
        </xdr:cNvPr>
        <xdr:cNvSpPr txBox="1"/>
      </xdr:nvSpPr>
      <xdr:spPr>
        <a:xfrm>
          <a:off x="7277100" y="792480"/>
          <a:ext cx="6484620" cy="6781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100"/>
            </a:lnSpc>
          </a:pPr>
          <a:r>
            <a:rPr lang="en-US" sz="1100">
              <a:solidFill>
                <a:sysClr val="windowText" lastClr="000000"/>
              </a:solidFill>
              <a:effectLst/>
              <a:latin typeface="Times New Roman" panose="02020603050405020304" pitchFamily="18" charset="0"/>
              <a:ea typeface="+mn-ea"/>
              <a:cs typeface="Times New Roman" panose="02020603050405020304" pitchFamily="18" charset="0"/>
            </a:rPr>
            <a:t>Unrestricted and Restricted General Fund data for subsequent fiscal years must be manually entered on pages 5a and 5b, respectively.  </a:t>
          </a:r>
        </a:p>
        <a:p>
          <a:pPr>
            <a:lnSpc>
              <a:spcPts val="1100"/>
            </a:lnSpc>
          </a:pPr>
          <a:endParaRPr lang="en-US" sz="1100">
            <a:solidFill>
              <a:sysClr val="windowText" lastClr="000000"/>
            </a:solidFill>
            <a:effectLst/>
            <a:latin typeface="Times New Roman" panose="02020603050405020304" pitchFamily="18" charset="0"/>
            <a:ea typeface="+mn-ea"/>
            <a:cs typeface="Times New Roman" panose="02020603050405020304" pitchFamily="18" charset="0"/>
          </a:endParaRPr>
        </a:p>
        <a:p>
          <a:pPr>
            <a:lnSpc>
              <a:spcPts val="1100"/>
            </a:lnSpc>
          </a:pPr>
          <a:r>
            <a:rPr lang="en-US" sz="1100">
              <a:solidFill>
                <a:sysClr val="windowText" lastClr="000000"/>
              </a:solidFill>
              <a:effectLst/>
              <a:latin typeface="Times New Roman" panose="02020603050405020304" pitchFamily="18" charset="0"/>
              <a:ea typeface="+mn-ea"/>
              <a:cs typeface="Times New Roman" panose="02020603050405020304" pitchFamily="18" charset="0"/>
            </a:rPr>
            <a:t>The combined General Fund totals are automatically calculated on page 5c.</a:t>
          </a:r>
          <a:endParaRPr lang="en-US" sz="1100">
            <a:solidFill>
              <a:sysClr val="windowText" lastClr="000000"/>
            </a:solidFill>
            <a:latin typeface="Times New Roman" panose="02020603050405020304" pitchFamily="18" charset="0"/>
            <a:cs typeface="Times New Roman" panose="02020603050405020304" pitchFamily="18" charset="0"/>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2522220</xdr:colOff>
      <xdr:row>10</xdr:row>
      <xdr:rowOff>304800</xdr:rowOff>
    </xdr:from>
    <xdr:to>
      <xdr:col>1</xdr:col>
      <xdr:colOff>2872740</xdr:colOff>
      <xdr:row>10</xdr:row>
      <xdr:rowOff>304800</xdr:rowOff>
    </xdr:to>
    <xdr:sp macro="" textlink="">
      <xdr:nvSpPr>
        <xdr:cNvPr id="1417" name="Line 1">
          <a:extLst>
            <a:ext uri="{FF2B5EF4-FFF2-40B4-BE49-F238E27FC236}">
              <a16:creationId xmlns:a16="http://schemas.microsoft.com/office/drawing/2014/main" id="{00000000-0008-0000-1100-000089050000}"/>
            </a:ext>
          </a:extLst>
        </xdr:cNvPr>
        <xdr:cNvSpPr>
          <a:spLocks noChangeShapeType="1"/>
        </xdr:cNvSpPr>
      </xdr:nvSpPr>
      <xdr:spPr bwMode="auto">
        <a:xfrm>
          <a:off x="2705100" y="2567940"/>
          <a:ext cx="35052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8</xdr:col>
      <xdr:colOff>7620</xdr:colOff>
      <xdr:row>6</xdr:row>
      <xdr:rowOff>0</xdr:rowOff>
    </xdr:from>
    <xdr:to>
      <xdr:col>8</xdr:col>
      <xdr:colOff>6492240</xdr:colOff>
      <xdr:row>11</xdr:row>
      <xdr:rowOff>312420</xdr:rowOff>
    </xdr:to>
    <xdr:sp macro="" textlink="">
      <xdr:nvSpPr>
        <xdr:cNvPr id="2" name="TextBox 1">
          <a:extLst>
            <a:ext uri="{FF2B5EF4-FFF2-40B4-BE49-F238E27FC236}">
              <a16:creationId xmlns:a16="http://schemas.microsoft.com/office/drawing/2014/main" id="{00000000-0008-0000-1100-000002000000}"/>
            </a:ext>
          </a:extLst>
        </xdr:cNvPr>
        <xdr:cNvSpPr txBox="1"/>
      </xdr:nvSpPr>
      <xdr:spPr>
        <a:xfrm>
          <a:off x="7299960" y="1188720"/>
          <a:ext cx="6484620" cy="17678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dk1"/>
              </a:solidFill>
              <a:effectLst/>
              <a:latin typeface="Times New Roman" panose="02020603050405020304" pitchFamily="18" charset="0"/>
              <a:ea typeface="+mn-ea"/>
              <a:cs typeface="Times New Roman" panose="02020603050405020304" pitchFamily="18" charset="0"/>
            </a:rPr>
            <a:t>If "Other Adjustments" expenditure amounts were entered in the multiyear projection (pages 5a and 5b) for the two subsequent years, then an explanation must be provided on page 7, question 7.</a:t>
          </a:r>
        </a:p>
        <a:p>
          <a:r>
            <a:rPr lang="en-US" sz="1100">
              <a:solidFill>
                <a:schemeClr val="dk1"/>
              </a:solidFill>
              <a:effectLst/>
              <a:latin typeface="Times New Roman" panose="02020603050405020304" pitchFamily="18" charset="0"/>
              <a:ea typeface="+mn-ea"/>
              <a:cs typeface="Times New Roman" panose="02020603050405020304" pitchFamily="18" charset="0"/>
            </a:rPr>
            <a:t> </a:t>
          </a:r>
        </a:p>
        <a:p>
          <a:r>
            <a:rPr lang="en-US" sz="1100">
              <a:solidFill>
                <a:schemeClr val="dk1"/>
              </a:solidFill>
              <a:effectLst/>
              <a:latin typeface="Times New Roman" panose="02020603050405020304" pitchFamily="18" charset="0"/>
              <a:ea typeface="+mn-ea"/>
              <a:cs typeface="Times New Roman" panose="02020603050405020304" pitchFamily="18" charset="0"/>
            </a:rPr>
            <a:t>Manually enter data into the yellow-highlighted cells as appropriate.  </a:t>
          </a:r>
        </a:p>
        <a:p>
          <a:endParaRPr lang="en-US" sz="1100">
            <a:solidFill>
              <a:schemeClr val="dk1"/>
            </a:solidFill>
            <a:effectLst/>
            <a:latin typeface="Times New Roman" panose="02020603050405020304" pitchFamily="18" charset="0"/>
            <a:ea typeface="+mn-ea"/>
            <a:cs typeface="Times New Roman" panose="02020603050405020304" pitchFamily="18" charset="0"/>
          </a:endParaRPr>
        </a:p>
        <a:p>
          <a:r>
            <a:rPr lang="en-US" sz="1100">
              <a:solidFill>
                <a:schemeClr val="dk1"/>
              </a:solidFill>
              <a:effectLst/>
              <a:latin typeface="Times New Roman" panose="02020603050405020304" pitchFamily="18" charset="0"/>
              <a:ea typeface="+mn-ea"/>
              <a:cs typeface="Times New Roman" panose="02020603050405020304" pitchFamily="18" charset="0"/>
            </a:rPr>
            <a:t>Enter your district's reserve level requirement on line 1d.  </a:t>
          </a:r>
        </a:p>
        <a:p>
          <a:endParaRPr lang="en-US" sz="1100">
            <a:solidFill>
              <a:schemeClr val="dk1"/>
            </a:solidFill>
            <a:effectLst/>
            <a:latin typeface="Times New Roman" panose="02020603050405020304" pitchFamily="18" charset="0"/>
            <a:ea typeface="+mn-ea"/>
            <a:cs typeface="Times New Roman" panose="02020603050405020304" pitchFamily="18" charset="0"/>
          </a:endParaRPr>
        </a:p>
        <a:p>
          <a:r>
            <a:rPr lang="en-US" sz="1100">
              <a:solidFill>
                <a:schemeClr val="dk1"/>
              </a:solidFill>
              <a:effectLst/>
              <a:latin typeface="Times New Roman" panose="02020603050405020304" pitchFamily="18" charset="0"/>
              <a:ea typeface="+mn-ea"/>
              <a:cs typeface="Times New Roman" panose="02020603050405020304" pitchFamily="18" charset="0"/>
            </a:rPr>
            <a:t>Whether a district meets required reserve levels is automatically determined and displayed on page 6, line 3.  </a:t>
          </a:r>
        </a:p>
        <a:p>
          <a:endParaRPr lang="en-US" sz="1100">
            <a:solidFill>
              <a:schemeClr val="dk1"/>
            </a:solidFill>
            <a:effectLst/>
            <a:latin typeface="Times New Roman" panose="02020603050405020304" pitchFamily="18" charset="0"/>
            <a:ea typeface="+mn-ea"/>
            <a:cs typeface="Times New Roman" panose="02020603050405020304" pitchFamily="18" charset="0"/>
          </a:endParaRPr>
        </a:p>
        <a:p>
          <a:r>
            <a:rPr lang="en-US" sz="1100">
              <a:solidFill>
                <a:schemeClr val="dk1"/>
              </a:solidFill>
              <a:effectLst/>
              <a:latin typeface="Times New Roman" panose="02020603050405020304" pitchFamily="18" charset="0"/>
              <a:ea typeface="+mn-ea"/>
              <a:cs typeface="Times New Roman" panose="02020603050405020304" pitchFamily="18" charset="0"/>
            </a:rPr>
            <a:t>Any fiscal year with a “No” result in line 3 requires a response in line 4.</a:t>
          </a:r>
          <a:r>
            <a:rPr lang="en-US" sz="1100">
              <a:solidFill>
                <a:schemeClr val="dk1"/>
              </a:solidFill>
              <a:effectLst/>
              <a:latin typeface="+mn-lt"/>
              <a:ea typeface="+mn-ea"/>
              <a:cs typeface="+mn-cs"/>
            </a:rPr>
            <a:t> </a:t>
          </a:r>
        </a:p>
        <a:p>
          <a:endParaRPr lang="en-US" sz="1100">
            <a:latin typeface="Times New Roman" panose="02020603050405020304" pitchFamily="18" charset="0"/>
            <a:cs typeface="Times New Roman" panose="02020603050405020304" pitchFamily="18" charset="0"/>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11</xdr:col>
      <xdr:colOff>7620</xdr:colOff>
      <xdr:row>16</xdr:row>
      <xdr:rowOff>7620</xdr:rowOff>
    </xdr:from>
    <xdr:to>
      <xdr:col>11</xdr:col>
      <xdr:colOff>6492240</xdr:colOff>
      <xdr:row>16</xdr:row>
      <xdr:rowOff>289560</xdr:rowOff>
    </xdr:to>
    <xdr:sp macro="" textlink="">
      <xdr:nvSpPr>
        <xdr:cNvPr id="2" name="TextBox 1">
          <a:extLst>
            <a:ext uri="{FF2B5EF4-FFF2-40B4-BE49-F238E27FC236}">
              <a16:creationId xmlns:a16="http://schemas.microsoft.com/office/drawing/2014/main" id="{00000000-0008-0000-1200-000002000000}"/>
            </a:ext>
          </a:extLst>
        </xdr:cNvPr>
        <xdr:cNvSpPr txBox="1"/>
      </xdr:nvSpPr>
      <xdr:spPr>
        <a:xfrm>
          <a:off x="7360920" y="3329940"/>
          <a:ext cx="6484620" cy="2819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dk1"/>
              </a:solidFill>
              <a:effectLst/>
              <a:latin typeface="Times New Roman" panose="02020603050405020304" pitchFamily="18" charset="0"/>
              <a:ea typeface="+mn-ea"/>
              <a:cs typeface="Times New Roman" panose="02020603050405020304" pitchFamily="18" charset="0"/>
            </a:rPr>
            <a:t>Any total compensation variance requires an explanation on page 7, question 5.</a:t>
          </a:r>
          <a:endParaRPr lang="en-US" sz="1100">
            <a:solidFill>
              <a:schemeClr val="dk1"/>
            </a:solidFill>
            <a:effectLst/>
            <a:latin typeface="+mn-lt"/>
            <a:ea typeface="+mn-ea"/>
            <a:cs typeface="+mn-cs"/>
          </a:endParaRPr>
        </a:p>
        <a:p>
          <a:endParaRPr lang="en-US" sz="1100">
            <a:latin typeface="Times New Roman" panose="02020603050405020304" pitchFamily="18" charset="0"/>
            <a:cs typeface="Times New Roman" panose="02020603050405020304" pitchFamily="18" charset="0"/>
          </a:endParaRPr>
        </a:p>
      </xdr:txBody>
    </xdr:sp>
    <xdr:clientData/>
  </xdr:twoCellAnchor>
  <xdr:twoCellAnchor>
    <xdr:from>
      <xdr:col>11</xdr:col>
      <xdr:colOff>7620</xdr:colOff>
      <xdr:row>18</xdr:row>
      <xdr:rowOff>0</xdr:rowOff>
    </xdr:from>
    <xdr:to>
      <xdr:col>11</xdr:col>
      <xdr:colOff>6492240</xdr:colOff>
      <xdr:row>19</xdr:row>
      <xdr:rowOff>228600</xdr:rowOff>
    </xdr:to>
    <xdr:sp macro="" textlink="">
      <xdr:nvSpPr>
        <xdr:cNvPr id="3" name="TextBox 2">
          <a:extLst>
            <a:ext uri="{FF2B5EF4-FFF2-40B4-BE49-F238E27FC236}">
              <a16:creationId xmlns:a16="http://schemas.microsoft.com/office/drawing/2014/main" id="{00000000-0008-0000-1200-000003000000}"/>
            </a:ext>
          </a:extLst>
        </xdr:cNvPr>
        <xdr:cNvSpPr txBox="1"/>
      </xdr:nvSpPr>
      <xdr:spPr>
        <a:xfrm>
          <a:off x="7360920" y="4221480"/>
          <a:ext cx="6484620" cy="42672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dk1"/>
              </a:solidFill>
              <a:effectLst/>
              <a:latin typeface="Times New Roman" panose="02020603050405020304" pitchFamily="18" charset="0"/>
              <a:ea typeface="+mn-ea"/>
              <a:cs typeface="Times New Roman" panose="02020603050405020304" pitchFamily="18" charset="0"/>
            </a:rPr>
            <a:t>The causes of and plans to address deficit spending, especially for any deficit resulting from or increased by the agreement, must be addressed on page 7, question 6.</a:t>
          </a:r>
        </a:p>
        <a:p>
          <a:r>
            <a:rPr lang="en-US" sz="1100">
              <a:solidFill>
                <a:schemeClr val="dk1"/>
              </a:solidFill>
              <a:effectLst/>
              <a:latin typeface="+mn-lt"/>
              <a:ea typeface="+mn-ea"/>
              <a:cs typeface="+mn-cs"/>
            </a:rPr>
            <a:t> </a:t>
          </a:r>
        </a:p>
        <a:p>
          <a:endParaRPr lang="en-US" sz="1100">
            <a:latin typeface="Times New Roman" panose="02020603050405020304" pitchFamily="18" charset="0"/>
            <a:cs typeface="Times New Roman" panose="02020603050405020304" pitchFamily="18" charset="0"/>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8</xdr:col>
      <xdr:colOff>7620</xdr:colOff>
      <xdr:row>4</xdr:row>
      <xdr:rowOff>144780</xdr:rowOff>
    </xdr:from>
    <xdr:to>
      <xdr:col>8</xdr:col>
      <xdr:colOff>6477000</xdr:colOff>
      <xdr:row>5</xdr:row>
      <xdr:rowOff>617220</xdr:rowOff>
    </xdr:to>
    <xdr:sp macro="" textlink="">
      <xdr:nvSpPr>
        <xdr:cNvPr id="2" name="TextBox 1">
          <a:extLst>
            <a:ext uri="{FF2B5EF4-FFF2-40B4-BE49-F238E27FC236}">
              <a16:creationId xmlns:a16="http://schemas.microsoft.com/office/drawing/2014/main" id="{00000000-0008-0000-1300-000002000000}"/>
            </a:ext>
          </a:extLst>
        </xdr:cNvPr>
        <xdr:cNvSpPr txBox="1"/>
      </xdr:nvSpPr>
      <xdr:spPr>
        <a:xfrm>
          <a:off x="7848600" y="1661160"/>
          <a:ext cx="6469380" cy="6248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ysClr val="windowText" lastClr="000000"/>
              </a:solidFill>
              <a:effectLst/>
              <a:latin typeface="Times New Roman" panose="02020603050405020304" pitchFamily="18" charset="0"/>
              <a:ea typeface="+mn-ea"/>
              <a:cs typeface="Times New Roman" panose="02020603050405020304" pitchFamily="18" charset="0"/>
            </a:rPr>
            <a:t>Enter data in yellow-highlighted cells on page 8 as appropriate.  </a:t>
          </a:r>
        </a:p>
        <a:p>
          <a:endParaRPr lang="en-US" sz="1100">
            <a:solidFill>
              <a:sysClr val="windowText" lastClr="000000"/>
            </a:solidFill>
            <a:effectLst/>
            <a:latin typeface="Times New Roman" panose="02020603050405020304" pitchFamily="18" charset="0"/>
            <a:ea typeface="+mn-ea"/>
            <a:cs typeface="Times New Roman" panose="02020603050405020304" pitchFamily="18" charset="0"/>
          </a:endParaRPr>
        </a:p>
        <a:p>
          <a:r>
            <a:rPr lang="en-US" sz="1100">
              <a:solidFill>
                <a:sysClr val="windowText" lastClr="000000"/>
              </a:solidFill>
              <a:effectLst/>
              <a:latin typeface="Times New Roman" panose="02020603050405020304" pitchFamily="18" charset="0"/>
              <a:ea typeface="+mn-ea"/>
              <a:cs typeface="Times New Roman" panose="02020603050405020304" pitchFamily="18" charset="0"/>
            </a:rPr>
            <a:t>Once data is entered, the form should be printed.</a:t>
          </a:r>
        </a:p>
        <a:p>
          <a:endParaRPr lang="en-US" sz="1100">
            <a:solidFill>
              <a:sysClr val="windowText" lastClr="000000"/>
            </a:solidFill>
            <a:effectLst/>
            <a:latin typeface="Times New Roman" panose="02020603050405020304" pitchFamily="18" charset="0"/>
            <a:ea typeface="+mn-ea"/>
            <a:cs typeface="Times New Roman" panose="02020603050405020304" pitchFamily="18" charset="0"/>
          </a:endParaRPr>
        </a:p>
      </xdr:txBody>
    </xdr:sp>
    <xdr:clientData/>
  </xdr:twoCellAnchor>
  <xdr:twoCellAnchor>
    <xdr:from>
      <xdr:col>8</xdr:col>
      <xdr:colOff>7620</xdr:colOff>
      <xdr:row>26</xdr:row>
      <xdr:rowOff>7620</xdr:rowOff>
    </xdr:from>
    <xdr:to>
      <xdr:col>9</xdr:col>
      <xdr:colOff>0</xdr:colOff>
      <xdr:row>30</xdr:row>
      <xdr:rowOff>137160</xdr:rowOff>
    </xdr:to>
    <xdr:sp macro="" textlink="">
      <xdr:nvSpPr>
        <xdr:cNvPr id="3" name="TextBox 2">
          <a:extLst>
            <a:ext uri="{FF2B5EF4-FFF2-40B4-BE49-F238E27FC236}">
              <a16:creationId xmlns:a16="http://schemas.microsoft.com/office/drawing/2014/main" id="{00000000-0008-0000-1300-000003000000}"/>
            </a:ext>
          </a:extLst>
        </xdr:cNvPr>
        <xdr:cNvSpPr txBox="1"/>
      </xdr:nvSpPr>
      <xdr:spPr>
        <a:xfrm>
          <a:off x="7848600" y="7193280"/>
          <a:ext cx="6492240" cy="10972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ysClr val="windowText" lastClr="000000"/>
              </a:solidFill>
              <a:effectLst/>
              <a:latin typeface="Times New Roman" panose="02020603050405020304" pitchFamily="18" charset="0"/>
              <a:ea typeface="+mn-ea"/>
              <a:cs typeface="Times New Roman" panose="02020603050405020304" pitchFamily="18" charset="0"/>
            </a:rPr>
            <a:t>"I hereby certify" or "I am unable to certify" must be checked and signed by the District Superintendent and Chief Business Official.  </a:t>
          </a:r>
        </a:p>
        <a:p>
          <a:endParaRPr lang="en-US" sz="1100">
            <a:solidFill>
              <a:sysClr val="windowText" lastClr="000000"/>
            </a:solidFill>
            <a:effectLst/>
            <a:latin typeface="Times New Roman" panose="02020603050405020304" pitchFamily="18" charset="0"/>
            <a:ea typeface="+mn-ea"/>
            <a:cs typeface="Times New Roman" panose="02020603050405020304" pitchFamily="18" charset="0"/>
          </a:endParaRPr>
        </a:p>
        <a:p>
          <a:r>
            <a:rPr lang="en-US" sz="1100">
              <a:solidFill>
                <a:sysClr val="windowText" lastClr="000000"/>
              </a:solidFill>
              <a:effectLst/>
              <a:latin typeface="Times New Roman" panose="02020603050405020304" pitchFamily="18" charset="0"/>
              <a:ea typeface="+mn-ea"/>
              <a:cs typeface="Times New Roman" panose="02020603050405020304" pitchFamily="18" charset="0"/>
            </a:rPr>
            <a:t>Use page 8a to list the budget assumptions and address affordability in subsequent years.  </a:t>
          </a:r>
        </a:p>
        <a:p>
          <a:endParaRPr lang="en-US" sz="1100">
            <a:solidFill>
              <a:sysClr val="windowText" lastClr="000000"/>
            </a:solidFill>
            <a:effectLst/>
            <a:latin typeface="Times New Roman" panose="02020603050405020304" pitchFamily="18" charset="0"/>
            <a:ea typeface="+mn-ea"/>
            <a:cs typeface="Times New Roman" panose="02020603050405020304" pitchFamily="18" charset="0"/>
          </a:endParaRPr>
        </a:p>
        <a:p>
          <a:r>
            <a:rPr lang="en-US" sz="1100">
              <a:solidFill>
                <a:sysClr val="windowText" lastClr="000000"/>
              </a:solidFill>
              <a:effectLst/>
              <a:latin typeface="Times New Roman" panose="02020603050405020304" pitchFamily="18" charset="0"/>
              <a:ea typeface="+mn-ea"/>
              <a:cs typeface="Times New Roman" panose="02020603050405020304" pitchFamily="18" charset="0"/>
            </a:rPr>
            <a:t>Submit the signed certification and the completed Public Disclosure to the County Office.</a:t>
          </a:r>
          <a:endParaRPr lang="en-US" sz="1100">
            <a:solidFill>
              <a:sysClr val="windowText" lastClr="000000"/>
            </a:solidFill>
            <a:latin typeface="Times New Roman" panose="02020603050405020304" pitchFamily="18" charset="0"/>
            <a:cs typeface="Times New Roman" panose="02020603050405020304" pitchFamily="18" charset="0"/>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8</xdr:col>
      <xdr:colOff>7620</xdr:colOff>
      <xdr:row>7</xdr:row>
      <xdr:rowOff>7620</xdr:rowOff>
    </xdr:from>
    <xdr:to>
      <xdr:col>9</xdr:col>
      <xdr:colOff>0</xdr:colOff>
      <xdr:row>9</xdr:row>
      <xdr:rowOff>518160</xdr:rowOff>
    </xdr:to>
    <xdr:sp macro="" textlink="">
      <xdr:nvSpPr>
        <xdr:cNvPr id="2" name="TextBox 1">
          <a:extLst>
            <a:ext uri="{FF2B5EF4-FFF2-40B4-BE49-F238E27FC236}">
              <a16:creationId xmlns:a16="http://schemas.microsoft.com/office/drawing/2014/main" id="{00000000-0008-0000-1500-000002000000}"/>
            </a:ext>
          </a:extLst>
        </xdr:cNvPr>
        <xdr:cNvSpPr txBox="1"/>
      </xdr:nvSpPr>
      <xdr:spPr>
        <a:xfrm>
          <a:off x="7520940" y="2331720"/>
          <a:ext cx="6492240" cy="14706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ysClr val="windowText" lastClr="000000"/>
              </a:solidFill>
              <a:effectLst/>
              <a:latin typeface="Times New Roman" panose="02020603050405020304" pitchFamily="18" charset="0"/>
              <a:ea typeface="+mn-ea"/>
              <a:cs typeface="Times New Roman" panose="02020603050405020304" pitchFamily="18" charset="0"/>
            </a:rPr>
            <a:t>Enter data in yellow-highlighted as appropriate.  </a:t>
          </a:r>
        </a:p>
        <a:p>
          <a:endParaRPr lang="en-US" sz="1100">
            <a:solidFill>
              <a:sysClr val="windowText" lastClr="000000"/>
            </a:solidFill>
            <a:effectLst/>
            <a:latin typeface="Times New Roman" panose="02020603050405020304" pitchFamily="18" charset="0"/>
            <a:ea typeface="+mn-ea"/>
            <a:cs typeface="Times New Roman" panose="02020603050405020304" pitchFamily="18" charset="0"/>
          </a:endParaRPr>
        </a:p>
        <a:p>
          <a:r>
            <a:rPr lang="en-US" sz="1100">
              <a:solidFill>
                <a:sysClr val="windowText" lastClr="000000"/>
              </a:solidFill>
              <a:effectLst/>
              <a:latin typeface="Times New Roman" panose="02020603050405020304" pitchFamily="18" charset="0"/>
              <a:ea typeface="+mn-ea"/>
              <a:cs typeface="Times New Roman" panose="02020603050405020304" pitchFamily="18" charset="0"/>
            </a:rPr>
            <a:t>Once data is entered, the form should be printed, signed and dated by the District Superintendent.  </a:t>
          </a:r>
        </a:p>
        <a:p>
          <a:endParaRPr lang="en-US" sz="1100">
            <a:solidFill>
              <a:sysClr val="windowText" lastClr="000000"/>
            </a:solidFill>
            <a:effectLst/>
            <a:latin typeface="Times New Roman" panose="02020603050405020304" pitchFamily="18" charset="0"/>
            <a:ea typeface="+mn-ea"/>
            <a:cs typeface="Times New Roman" panose="02020603050405020304" pitchFamily="18" charset="0"/>
          </a:endParaRPr>
        </a:p>
        <a:p>
          <a:r>
            <a:rPr lang="en-US" sz="1100">
              <a:solidFill>
                <a:sysClr val="windowText" lastClr="000000"/>
              </a:solidFill>
              <a:effectLst/>
              <a:latin typeface="Times New Roman" panose="02020603050405020304" pitchFamily="18" charset="0"/>
              <a:ea typeface="+mn-ea"/>
              <a:cs typeface="Times New Roman" panose="02020603050405020304" pitchFamily="18" charset="0"/>
            </a:rPr>
            <a:t>The completed disclosure is ready for posting and submission to the County Office.  </a:t>
          </a:r>
        </a:p>
        <a:p>
          <a:endParaRPr lang="en-US" sz="1100">
            <a:solidFill>
              <a:sysClr val="windowText" lastClr="000000"/>
            </a:solidFill>
            <a:effectLst/>
            <a:latin typeface="Times New Roman" panose="02020603050405020304" pitchFamily="18" charset="0"/>
            <a:ea typeface="+mn-ea"/>
            <a:cs typeface="Times New Roman" panose="02020603050405020304" pitchFamily="18" charset="0"/>
          </a:endParaRPr>
        </a:p>
        <a:p>
          <a:r>
            <a:rPr lang="en-US" sz="1100">
              <a:solidFill>
                <a:sysClr val="windowText" lastClr="000000"/>
              </a:solidFill>
              <a:effectLst/>
              <a:latin typeface="Times New Roman" panose="02020603050405020304" pitchFamily="18" charset="0"/>
              <a:ea typeface="+mn-ea"/>
              <a:cs typeface="Times New Roman" panose="02020603050405020304" pitchFamily="18" charset="0"/>
            </a:rPr>
            <a:t>After the the Governing Board meeting, the Board President or Clerk of the Board (District Superintendent) must sign and date Certification No. 2. and submit to the County Office. </a:t>
          </a:r>
          <a:endParaRPr lang="en-US" sz="1100">
            <a:solidFill>
              <a:sysClr val="windowText" lastClr="000000"/>
            </a:solidFill>
            <a:latin typeface="Times New Roman" panose="02020603050405020304" pitchFamily="18" charset="0"/>
            <a:cs typeface="Times New Roman" panose="02020603050405020304" pitchFamily="18" charset="0"/>
          </a:endParaRPr>
        </a:p>
      </xdr:txBody>
    </xdr:sp>
    <xdr:clientData/>
  </xdr:twoCellAnchor>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2007-08 Urgent Bulletin No. 2, Attachment No. 1_3" connectionId="1" xr16:uid="{00000000-0016-0000-0000-000000000000}" autoFormatId="16" applyNumberFormats="0" applyBorderFormats="0" applyFontFormats="1" applyPatternFormats="1" applyAlignmentFormats="0" applyWidthHeightFormats="0"/>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2007-08 Urgent Bulletin No. 2, Attachment No. 2_1" connectionId="2" xr16:uid="{00000000-0016-0000-0100-000001000000}" autoFormatId="16" applyNumberFormats="0" applyBorderFormats="0" applyFontFormats="1" applyPatternFormats="1" applyAlignmentFormats="0" applyWidthHeightFormats="0"/>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queryTable" Target="../queryTables/query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3"/>
  <sheetViews>
    <sheetView zoomScaleNormal="100" workbookViewId="0">
      <selection sqref="A1:D1"/>
    </sheetView>
  </sheetViews>
  <sheetFormatPr defaultRowHeight="15.5" x14ac:dyDescent="0.35"/>
  <cols>
    <col min="1" max="1" width="2.7265625" style="198" customWidth="1"/>
    <col min="2" max="2" width="2.7265625" customWidth="1"/>
    <col min="3" max="3" width="2.7265625" style="7" customWidth="1"/>
    <col min="4" max="4" width="107" customWidth="1"/>
  </cols>
  <sheetData>
    <row r="1" spans="1:7" ht="15.65" customHeight="1" x14ac:dyDescent="0.3">
      <c r="A1" s="252" t="s">
        <v>38</v>
      </c>
      <c r="B1" s="252"/>
      <c r="C1" s="252"/>
      <c r="D1" s="252"/>
    </row>
    <row r="2" spans="1:7" ht="15.65" customHeight="1" x14ac:dyDescent="0.3">
      <c r="A2" s="252" t="s">
        <v>335</v>
      </c>
      <c r="B2" s="252"/>
      <c r="C2" s="252"/>
      <c r="D2" s="252"/>
    </row>
    <row r="3" spans="1:7" ht="15.65" customHeight="1" x14ac:dyDescent="0.3">
      <c r="A3" s="252"/>
      <c r="B3" s="252"/>
      <c r="C3" s="252"/>
      <c r="D3" s="252"/>
    </row>
    <row r="4" spans="1:7" ht="16.149999999999999" customHeight="1" x14ac:dyDescent="0.25">
      <c r="A4" s="197" t="s">
        <v>28</v>
      </c>
      <c r="B4" s="253" t="s">
        <v>316</v>
      </c>
      <c r="C4" s="253"/>
      <c r="D4" s="253"/>
      <c r="G4" s="196"/>
    </row>
    <row r="5" spans="1:7" ht="16.149999999999999" customHeight="1" x14ac:dyDescent="0.25">
      <c r="A5" s="197"/>
      <c r="B5" s="253"/>
      <c r="C5" s="253"/>
      <c r="D5" s="253"/>
      <c r="G5" s="196"/>
    </row>
    <row r="6" spans="1:7" ht="16.149999999999999" customHeight="1" x14ac:dyDescent="0.25">
      <c r="A6" s="197"/>
      <c r="B6" s="253"/>
      <c r="C6" s="253"/>
      <c r="D6" s="253"/>
      <c r="G6" s="196"/>
    </row>
    <row r="7" spans="1:7" ht="16.149999999999999" customHeight="1" x14ac:dyDescent="0.25">
      <c r="A7" s="197"/>
      <c r="B7" s="253"/>
      <c r="C7" s="253"/>
      <c r="D7" s="253"/>
      <c r="G7" s="196"/>
    </row>
    <row r="8" spans="1:7" ht="16.149999999999999" customHeight="1" x14ac:dyDescent="0.25">
      <c r="A8" s="197"/>
      <c r="B8" s="253"/>
      <c r="C8" s="253"/>
      <c r="D8" s="253"/>
      <c r="G8" s="196"/>
    </row>
    <row r="9" spans="1:7" ht="15.65" customHeight="1" x14ac:dyDescent="0.25">
      <c r="A9" s="247"/>
      <c r="B9" s="247"/>
      <c r="C9" s="247"/>
      <c r="D9" s="247"/>
      <c r="G9" s="196"/>
    </row>
    <row r="10" spans="1:7" ht="16.149999999999999" customHeight="1" x14ac:dyDescent="0.25">
      <c r="A10" s="197" t="s">
        <v>28</v>
      </c>
      <c r="B10" s="246" t="s">
        <v>26</v>
      </c>
      <c r="C10" s="246"/>
      <c r="D10" s="246"/>
    </row>
    <row r="11" spans="1:7" ht="16.149999999999999" customHeight="1" x14ac:dyDescent="0.25">
      <c r="B11" s="246"/>
      <c r="C11" s="246"/>
      <c r="D11" s="246"/>
    </row>
    <row r="12" spans="1:7" ht="15.65" customHeight="1" x14ac:dyDescent="0.25">
      <c r="A12" s="247"/>
      <c r="B12" s="247"/>
      <c r="C12" s="247"/>
      <c r="D12" s="247"/>
    </row>
    <row r="13" spans="1:7" ht="16.149999999999999" customHeight="1" x14ac:dyDescent="0.25">
      <c r="A13" s="197" t="s">
        <v>28</v>
      </c>
      <c r="B13" s="246" t="s">
        <v>17</v>
      </c>
      <c r="C13" s="246"/>
      <c r="D13" s="246"/>
    </row>
    <row r="14" spans="1:7" ht="15.65" customHeight="1" x14ac:dyDescent="0.4">
      <c r="A14" s="251"/>
      <c r="B14" s="251"/>
      <c r="C14" s="251"/>
      <c r="D14" s="251"/>
    </row>
    <row r="15" spans="1:7" ht="16.149999999999999" customHeight="1" x14ac:dyDescent="0.25">
      <c r="A15" s="197" t="s">
        <v>28</v>
      </c>
      <c r="B15" s="254" t="s">
        <v>218</v>
      </c>
      <c r="C15" s="254"/>
      <c r="D15" s="254"/>
    </row>
    <row r="16" spans="1:7" ht="16.149999999999999" customHeight="1" x14ac:dyDescent="0.25">
      <c r="A16" s="197"/>
      <c r="B16" s="254"/>
      <c r="C16" s="254"/>
      <c r="D16" s="254"/>
    </row>
    <row r="17" spans="1:4" ht="15.65" customHeight="1" x14ac:dyDescent="0.4">
      <c r="A17" s="251"/>
      <c r="B17" s="251"/>
      <c r="C17" s="251"/>
      <c r="D17" s="251"/>
    </row>
    <row r="18" spans="1:4" ht="16.149999999999999" customHeight="1" x14ac:dyDescent="0.25">
      <c r="A18" s="197" t="s">
        <v>28</v>
      </c>
      <c r="B18" s="246" t="s">
        <v>250</v>
      </c>
      <c r="C18" s="246"/>
      <c r="D18" s="246"/>
    </row>
    <row r="19" spans="1:4" ht="16.149999999999999" customHeight="1" x14ac:dyDescent="0.25">
      <c r="B19" s="246"/>
      <c r="C19" s="246"/>
      <c r="D19" s="246"/>
    </row>
    <row r="20" spans="1:4" ht="15.65" customHeight="1" x14ac:dyDescent="0.25">
      <c r="A20" s="247"/>
      <c r="B20" s="247"/>
      <c r="C20" s="247"/>
      <c r="D20" s="247"/>
    </row>
    <row r="21" spans="1:4" ht="16.149999999999999" customHeight="1" x14ac:dyDescent="0.25">
      <c r="A21" s="197" t="s">
        <v>28</v>
      </c>
      <c r="B21" s="246" t="s">
        <v>240</v>
      </c>
      <c r="C21" s="246"/>
      <c r="D21" s="246"/>
    </row>
    <row r="22" spans="1:4" ht="16.149999999999999" customHeight="1" x14ac:dyDescent="0.25">
      <c r="A22" s="248"/>
      <c r="B22" s="246"/>
      <c r="C22" s="246"/>
      <c r="D22" s="246"/>
    </row>
    <row r="23" spans="1:4" ht="16.149999999999999" customHeight="1" x14ac:dyDescent="0.25">
      <c r="A23" s="248"/>
      <c r="B23" s="246"/>
      <c r="C23" s="246"/>
      <c r="D23" s="246"/>
    </row>
    <row r="24" spans="1:4" ht="16.149999999999999" customHeight="1" x14ac:dyDescent="0.25">
      <c r="A24" s="248"/>
      <c r="B24" s="246"/>
      <c r="C24" s="246"/>
      <c r="D24" s="246"/>
    </row>
    <row r="25" spans="1:4" ht="16.149999999999999" customHeight="1" x14ac:dyDescent="0.25">
      <c r="A25" s="248"/>
      <c r="B25" s="246"/>
      <c r="C25" s="246"/>
      <c r="D25" s="246"/>
    </row>
    <row r="26" spans="1:4" ht="15.65" customHeight="1" x14ac:dyDescent="0.25">
      <c r="A26" s="247"/>
      <c r="B26" s="247"/>
      <c r="C26" s="247"/>
      <c r="D26" s="247"/>
    </row>
    <row r="27" spans="1:4" ht="16.149999999999999" customHeight="1" x14ac:dyDescent="0.25">
      <c r="A27" s="197" t="s">
        <v>28</v>
      </c>
      <c r="B27" s="246" t="s">
        <v>238</v>
      </c>
      <c r="C27" s="246"/>
      <c r="D27" s="246"/>
    </row>
    <row r="28" spans="1:4" ht="16.149999999999999" customHeight="1" x14ac:dyDescent="0.25">
      <c r="B28" s="246"/>
      <c r="C28" s="246"/>
      <c r="D28" s="246"/>
    </row>
    <row r="29" spans="1:4" ht="15.65" customHeight="1" x14ac:dyDescent="0.25">
      <c r="A29" s="247"/>
      <c r="B29" s="247"/>
      <c r="C29" s="247"/>
      <c r="D29" s="247"/>
    </row>
    <row r="30" spans="1:4" ht="16.149999999999999" customHeight="1" x14ac:dyDescent="0.25">
      <c r="A30" s="197" t="s">
        <v>28</v>
      </c>
      <c r="B30" s="246" t="s">
        <v>319</v>
      </c>
      <c r="C30" s="246"/>
      <c r="D30" s="246"/>
    </row>
    <row r="31" spans="1:4" ht="16.149999999999999" customHeight="1" x14ac:dyDescent="0.25">
      <c r="A31" s="248"/>
      <c r="B31" s="246"/>
      <c r="C31" s="246"/>
      <c r="D31" s="246"/>
    </row>
    <row r="32" spans="1:4" ht="16.149999999999999" customHeight="1" x14ac:dyDescent="0.25">
      <c r="A32" s="248"/>
      <c r="B32" s="246"/>
      <c r="C32" s="246"/>
      <c r="D32" s="246"/>
    </row>
    <row r="33" spans="1:4" ht="15.65" customHeight="1" x14ac:dyDescent="0.25">
      <c r="A33" s="247"/>
      <c r="B33" s="247"/>
      <c r="C33" s="247"/>
      <c r="D33" s="247"/>
    </row>
    <row r="34" spans="1:4" ht="16.149999999999999" customHeight="1" x14ac:dyDescent="0.25">
      <c r="A34" s="197" t="s">
        <v>28</v>
      </c>
      <c r="B34" s="246" t="s">
        <v>27</v>
      </c>
      <c r="C34" s="246"/>
      <c r="D34" s="246"/>
    </row>
    <row r="35" spans="1:4" ht="16.149999999999999" customHeight="1" x14ac:dyDescent="0.25">
      <c r="B35" s="246"/>
      <c r="C35" s="246"/>
      <c r="D35" s="246"/>
    </row>
    <row r="36" spans="1:4" ht="15.65" customHeight="1" x14ac:dyDescent="0.25">
      <c r="A36" s="247"/>
      <c r="B36" s="247"/>
      <c r="C36" s="247"/>
      <c r="D36" s="247"/>
    </row>
    <row r="37" spans="1:4" ht="16.149999999999999" customHeight="1" x14ac:dyDescent="0.25">
      <c r="A37" s="197" t="s">
        <v>28</v>
      </c>
      <c r="B37" s="246" t="s">
        <v>239</v>
      </c>
      <c r="C37" s="246"/>
      <c r="D37" s="246"/>
    </row>
    <row r="38" spans="1:4" ht="16.149999999999999" customHeight="1" x14ac:dyDescent="0.25">
      <c r="A38" s="197"/>
      <c r="B38" s="246"/>
      <c r="C38" s="246"/>
      <c r="D38" s="246"/>
    </row>
    <row r="39" spans="1:4" ht="16.149999999999999" customHeight="1" x14ac:dyDescent="0.25">
      <c r="B39" s="246"/>
      <c r="C39" s="246"/>
      <c r="D39" s="246"/>
    </row>
    <row r="40" spans="1:4" ht="16.149999999999999" customHeight="1" x14ac:dyDescent="0.25">
      <c r="B40" s="246"/>
      <c r="C40" s="246"/>
      <c r="D40" s="246"/>
    </row>
    <row r="41" spans="1:4" ht="15.65" customHeight="1" x14ac:dyDescent="0.25">
      <c r="A41" s="247"/>
      <c r="B41" s="247"/>
      <c r="C41" s="247"/>
      <c r="D41" s="247"/>
    </row>
    <row r="42" spans="1:4" ht="16.149999999999999" customHeight="1" x14ac:dyDescent="0.25">
      <c r="A42" s="197" t="s">
        <v>28</v>
      </c>
      <c r="B42" s="246" t="s">
        <v>340</v>
      </c>
      <c r="C42" s="246"/>
      <c r="D42" s="246"/>
    </row>
    <row r="43" spans="1:4" ht="16.149999999999999" customHeight="1" x14ac:dyDescent="0.25">
      <c r="A43" s="197"/>
      <c r="B43" s="246"/>
      <c r="C43" s="246"/>
      <c r="D43" s="246"/>
    </row>
    <row r="44" spans="1:4" ht="15.65" customHeight="1" x14ac:dyDescent="0.4">
      <c r="A44" s="251"/>
      <c r="B44" s="251"/>
      <c r="C44" s="251"/>
      <c r="D44" s="251"/>
    </row>
    <row r="45" spans="1:4" ht="16.149999999999999" customHeight="1" x14ac:dyDescent="0.4">
      <c r="B45" s="178" t="s">
        <v>28</v>
      </c>
      <c r="C45" s="246" t="s">
        <v>30</v>
      </c>
      <c r="D45" s="246"/>
    </row>
    <row r="46" spans="1:4" ht="15.65" customHeight="1" x14ac:dyDescent="0.25">
      <c r="A46" s="247"/>
      <c r="B46" s="247"/>
      <c r="C46" s="247"/>
      <c r="D46" s="247"/>
    </row>
    <row r="47" spans="1:4" ht="16.149999999999999" customHeight="1" x14ac:dyDescent="0.4">
      <c r="A47" s="248"/>
      <c r="B47" s="178" t="s">
        <v>28</v>
      </c>
      <c r="C47" s="246" t="s">
        <v>219</v>
      </c>
      <c r="D47" s="246"/>
    </row>
    <row r="48" spans="1:4" ht="16.149999999999999" customHeight="1" x14ac:dyDescent="0.25">
      <c r="A48" s="248"/>
      <c r="C48" s="246"/>
      <c r="D48" s="246"/>
    </row>
    <row r="49" spans="1:4" ht="15.65" customHeight="1" x14ac:dyDescent="0.25">
      <c r="A49" s="247"/>
      <c r="B49" s="247"/>
      <c r="C49" s="247"/>
      <c r="D49" s="247"/>
    </row>
    <row r="50" spans="1:4" ht="16.149999999999999" customHeight="1" x14ac:dyDescent="0.4">
      <c r="B50" s="178" t="s">
        <v>28</v>
      </c>
      <c r="C50" s="246" t="s">
        <v>214</v>
      </c>
      <c r="D50" s="246"/>
    </row>
    <row r="51" spans="1:4" ht="15.65" customHeight="1" x14ac:dyDescent="0.25">
      <c r="A51" s="247"/>
      <c r="B51" s="247"/>
      <c r="C51" s="247"/>
      <c r="D51" s="247"/>
    </row>
    <row r="52" spans="1:4" ht="16.149999999999999" customHeight="1" x14ac:dyDescent="0.4">
      <c r="A52" s="247"/>
      <c r="B52" s="247"/>
      <c r="C52" s="178" t="s">
        <v>28</v>
      </c>
      <c r="D52" s="2" t="s">
        <v>29</v>
      </c>
    </row>
    <row r="53" spans="1:4" ht="15.65" customHeight="1" x14ac:dyDescent="0.25">
      <c r="A53" s="247"/>
      <c r="B53" s="247"/>
      <c r="C53" s="247"/>
      <c r="D53" s="247"/>
    </row>
    <row r="54" spans="1:4" ht="16.149999999999999" customHeight="1" x14ac:dyDescent="0.4">
      <c r="A54" s="247"/>
      <c r="B54" s="247"/>
      <c r="C54" s="178" t="s">
        <v>28</v>
      </c>
      <c r="D54" s="246" t="s">
        <v>215</v>
      </c>
    </row>
    <row r="55" spans="1:4" ht="16.149999999999999" customHeight="1" x14ac:dyDescent="0.4">
      <c r="A55" s="247"/>
      <c r="B55" s="247"/>
      <c r="C55" s="182"/>
      <c r="D55" s="246"/>
    </row>
    <row r="56" spans="1:4" ht="15.65" customHeight="1" x14ac:dyDescent="0.3">
      <c r="A56" s="252"/>
      <c r="B56" s="252"/>
      <c r="C56" s="252"/>
      <c r="D56" s="252"/>
    </row>
    <row r="57" spans="1:4" ht="16.149999999999999" customHeight="1" x14ac:dyDescent="0.4">
      <c r="A57" s="248"/>
      <c r="B57" s="178" t="s">
        <v>28</v>
      </c>
      <c r="C57" s="246" t="s">
        <v>227</v>
      </c>
      <c r="D57" s="246"/>
    </row>
    <row r="58" spans="1:4" ht="16.149999999999999" customHeight="1" x14ac:dyDescent="0.25">
      <c r="A58" s="248"/>
      <c r="B58" s="247"/>
      <c r="C58" s="246"/>
      <c r="D58" s="246"/>
    </row>
    <row r="59" spans="1:4" ht="16.149999999999999" customHeight="1" x14ac:dyDescent="0.25">
      <c r="A59" s="248"/>
      <c r="B59" s="247"/>
      <c r="C59" s="246"/>
      <c r="D59" s="246"/>
    </row>
    <row r="60" spans="1:4" ht="15.65" customHeight="1" x14ac:dyDescent="0.25">
      <c r="A60" s="247"/>
      <c r="B60" s="247"/>
      <c r="C60" s="247"/>
      <c r="D60" s="247"/>
    </row>
    <row r="61" spans="1:4" ht="16.149999999999999" customHeight="1" x14ac:dyDescent="0.4">
      <c r="A61" s="248"/>
      <c r="B61" s="178" t="s">
        <v>28</v>
      </c>
      <c r="C61" s="246" t="s">
        <v>320</v>
      </c>
      <c r="D61" s="246"/>
    </row>
    <row r="62" spans="1:4" ht="16.149999999999999" customHeight="1" x14ac:dyDescent="0.25">
      <c r="A62" s="248"/>
      <c r="B62" s="247"/>
      <c r="C62" s="246"/>
      <c r="D62" s="246"/>
    </row>
    <row r="63" spans="1:4" ht="16.149999999999999" customHeight="1" x14ac:dyDescent="0.25">
      <c r="A63" s="248"/>
      <c r="B63" s="247"/>
      <c r="C63" s="246"/>
      <c r="D63" s="246"/>
    </row>
    <row r="64" spans="1:4" ht="16.149999999999999" customHeight="1" x14ac:dyDescent="0.25">
      <c r="A64" s="248"/>
      <c r="B64" s="247"/>
      <c r="C64" s="246"/>
      <c r="D64" s="246"/>
    </row>
    <row r="65" spans="1:4" ht="15.65" customHeight="1" x14ac:dyDescent="0.25">
      <c r="A65" s="247"/>
      <c r="B65" s="247"/>
      <c r="C65" s="247"/>
      <c r="D65" s="247"/>
    </row>
    <row r="66" spans="1:4" ht="16.149999999999999" customHeight="1" x14ac:dyDescent="0.4">
      <c r="A66" s="248"/>
      <c r="B66" s="178" t="s">
        <v>28</v>
      </c>
      <c r="C66" s="246" t="s">
        <v>235</v>
      </c>
      <c r="D66" s="246"/>
    </row>
    <row r="67" spans="1:4" ht="16.149999999999999" customHeight="1" x14ac:dyDescent="0.25">
      <c r="A67" s="248"/>
      <c r="B67" s="247"/>
      <c r="C67" s="246"/>
      <c r="D67" s="246"/>
    </row>
    <row r="68" spans="1:4" ht="16.149999999999999" customHeight="1" x14ac:dyDescent="0.25">
      <c r="A68" s="248"/>
      <c r="B68" s="247"/>
      <c r="C68" s="246"/>
      <c r="D68" s="246"/>
    </row>
    <row r="69" spans="1:4" ht="16.149999999999999" customHeight="1" x14ac:dyDescent="0.25">
      <c r="A69" s="248"/>
      <c r="B69" s="247"/>
      <c r="C69" s="246"/>
      <c r="D69" s="246"/>
    </row>
    <row r="70" spans="1:4" ht="16.149999999999999" customHeight="1" x14ac:dyDescent="0.25">
      <c r="A70" s="248"/>
      <c r="B70" s="247"/>
      <c r="C70" s="246"/>
      <c r="D70" s="246"/>
    </row>
    <row r="71" spans="1:4" ht="16.149999999999999" customHeight="1" x14ac:dyDescent="0.25">
      <c r="A71" s="248"/>
      <c r="B71" s="247"/>
      <c r="C71" s="246"/>
      <c r="D71" s="246"/>
    </row>
    <row r="72" spans="1:4" s="2" customFormat="1" ht="15.65" customHeight="1" x14ac:dyDescent="0.35">
      <c r="A72" s="250"/>
      <c r="B72" s="250"/>
      <c r="C72" s="250"/>
      <c r="D72" s="250"/>
    </row>
    <row r="73" spans="1:4" s="2" customFormat="1" ht="15.65" customHeight="1" x14ac:dyDescent="0.4">
      <c r="A73" s="255"/>
      <c r="B73" s="178" t="s">
        <v>28</v>
      </c>
      <c r="C73" s="256" t="s">
        <v>341</v>
      </c>
      <c r="D73" s="256"/>
    </row>
    <row r="74" spans="1:4" s="2" customFormat="1" ht="15.65" customHeight="1" x14ac:dyDescent="0.35">
      <c r="A74" s="255"/>
      <c r="C74" s="256"/>
      <c r="D74" s="256"/>
    </row>
    <row r="75" spans="1:4" s="2" customFormat="1" ht="15.65" customHeight="1" x14ac:dyDescent="0.35">
      <c r="A75" s="250"/>
      <c r="B75" s="250"/>
      <c r="C75" s="250"/>
      <c r="D75" s="250"/>
    </row>
    <row r="76" spans="1:4" s="2" customFormat="1" ht="16.149999999999999" customHeight="1" x14ac:dyDescent="0.4">
      <c r="A76" s="255"/>
      <c r="B76" s="178" t="s">
        <v>28</v>
      </c>
      <c r="C76" s="246" t="s">
        <v>16</v>
      </c>
      <c r="D76" s="246"/>
    </row>
    <row r="77" spans="1:4" s="2" customFormat="1" ht="16.149999999999999" customHeight="1" x14ac:dyDescent="0.35">
      <c r="A77" s="255"/>
      <c r="B77" s="250"/>
      <c r="C77" s="246"/>
      <c r="D77" s="246"/>
    </row>
    <row r="78" spans="1:4" s="2" customFormat="1" ht="16.149999999999999" customHeight="1" x14ac:dyDescent="0.35">
      <c r="A78" s="255"/>
      <c r="B78" s="250"/>
      <c r="C78" s="246"/>
      <c r="D78" s="246"/>
    </row>
    <row r="79" spans="1:4" s="2" customFormat="1" ht="15.65" customHeight="1" x14ac:dyDescent="0.35">
      <c r="A79" s="250"/>
      <c r="B79" s="250"/>
      <c r="C79" s="250"/>
      <c r="D79" s="250"/>
    </row>
    <row r="80" spans="1:4" s="2" customFormat="1" ht="16.149999999999999" customHeight="1" x14ac:dyDescent="0.4">
      <c r="A80" s="255"/>
      <c r="B80" s="178" t="s">
        <v>28</v>
      </c>
      <c r="C80" s="246" t="s">
        <v>342</v>
      </c>
      <c r="D80" s="246"/>
    </row>
    <row r="81" spans="1:4" s="2" customFormat="1" ht="16.149999999999999" customHeight="1" x14ac:dyDescent="0.4">
      <c r="A81" s="255"/>
      <c r="B81" s="178"/>
      <c r="C81" s="246"/>
      <c r="D81" s="246"/>
    </row>
    <row r="82" spans="1:4" s="2" customFormat="1" ht="15.65" customHeight="1" x14ac:dyDescent="0.35">
      <c r="A82" s="250"/>
      <c r="B82" s="250"/>
      <c r="C82" s="250"/>
      <c r="D82" s="250"/>
    </row>
    <row r="83" spans="1:4" s="2" customFormat="1" ht="16.149999999999999" customHeight="1" x14ac:dyDescent="0.4">
      <c r="A83" s="165"/>
      <c r="B83" s="178" t="s">
        <v>28</v>
      </c>
      <c r="C83" s="246" t="s">
        <v>251</v>
      </c>
      <c r="D83" s="246"/>
    </row>
    <row r="84" spans="1:4" s="2" customFormat="1" ht="16.149999999999999" customHeight="1" x14ac:dyDescent="0.4">
      <c r="A84" s="165"/>
      <c r="B84" s="178"/>
      <c r="C84" s="246"/>
      <c r="D84" s="246"/>
    </row>
    <row r="85" spans="1:4" s="2" customFormat="1" ht="16.149999999999999" customHeight="1" x14ac:dyDescent="0.4">
      <c r="A85" s="165"/>
      <c r="B85" s="178"/>
      <c r="C85" s="246"/>
      <c r="D85" s="246"/>
    </row>
    <row r="86" spans="1:4" s="2" customFormat="1" ht="16.149999999999999" customHeight="1" x14ac:dyDescent="0.4">
      <c r="A86" s="165"/>
      <c r="B86" s="178"/>
      <c r="C86" s="246"/>
      <c r="D86" s="246"/>
    </row>
    <row r="87" spans="1:4" s="2" customFormat="1" ht="15.65" customHeight="1" x14ac:dyDescent="0.35">
      <c r="A87" s="250"/>
      <c r="B87" s="250"/>
      <c r="C87" s="250"/>
      <c r="D87" s="250"/>
    </row>
    <row r="88" spans="1:4" s="2" customFormat="1" ht="16.149999999999999" customHeight="1" x14ac:dyDescent="0.4">
      <c r="A88" s="255"/>
      <c r="B88" s="178" t="s">
        <v>28</v>
      </c>
      <c r="C88" s="246" t="s">
        <v>317</v>
      </c>
      <c r="D88" s="246"/>
    </row>
    <row r="89" spans="1:4" s="2" customFormat="1" ht="16.149999999999999" customHeight="1" x14ac:dyDescent="0.35">
      <c r="A89" s="255"/>
      <c r="B89" s="250"/>
      <c r="C89" s="246"/>
      <c r="D89" s="246"/>
    </row>
    <row r="90" spans="1:4" s="2" customFormat="1" ht="16.149999999999999" customHeight="1" x14ac:dyDescent="0.35">
      <c r="A90" s="255"/>
      <c r="B90" s="250"/>
      <c r="C90" s="246"/>
      <c r="D90" s="246"/>
    </row>
    <row r="91" spans="1:4" s="2" customFormat="1" ht="16.149999999999999" customHeight="1" x14ac:dyDescent="0.35">
      <c r="A91" s="255"/>
      <c r="B91" s="250"/>
      <c r="C91" s="246"/>
      <c r="D91" s="246"/>
    </row>
    <row r="92" spans="1:4" s="2" customFormat="1" ht="15.65" customHeight="1" x14ac:dyDescent="0.35">
      <c r="A92" s="250"/>
      <c r="B92" s="250"/>
      <c r="C92" s="250"/>
      <c r="D92" s="250"/>
    </row>
    <row r="93" spans="1:4" ht="15.65" customHeight="1" x14ac:dyDescent="0.3">
      <c r="A93" s="200"/>
      <c r="B93" s="249" t="s">
        <v>216</v>
      </c>
      <c r="C93" s="249"/>
      <c r="D93" s="249"/>
    </row>
    <row r="94" spans="1:4" ht="16.149999999999999" customHeight="1" x14ac:dyDescent="0.4">
      <c r="A94" s="244"/>
      <c r="B94" s="178" t="s">
        <v>28</v>
      </c>
      <c r="C94" s="245" t="s">
        <v>14</v>
      </c>
      <c r="D94" s="245"/>
    </row>
    <row r="95" spans="1:4" ht="16.149999999999999" customHeight="1" x14ac:dyDescent="0.4">
      <c r="A95" s="244"/>
      <c r="B95" s="178" t="s">
        <v>28</v>
      </c>
      <c r="C95" s="245" t="s">
        <v>228</v>
      </c>
      <c r="D95" s="245"/>
    </row>
    <row r="96" spans="1:4" ht="16.149999999999999" customHeight="1" x14ac:dyDescent="0.4">
      <c r="A96" s="244"/>
      <c r="B96" s="178" t="s">
        <v>28</v>
      </c>
      <c r="C96" s="245" t="s">
        <v>229</v>
      </c>
      <c r="D96" s="245"/>
    </row>
    <row r="97" spans="1:4" ht="16.149999999999999" customHeight="1" x14ac:dyDescent="0.4">
      <c r="A97" s="244"/>
      <c r="B97" s="178" t="s">
        <v>28</v>
      </c>
      <c r="C97" s="245" t="s">
        <v>343</v>
      </c>
      <c r="D97" s="245"/>
    </row>
    <row r="98" spans="1:4" ht="16.149999999999999" customHeight="1" x14ac:dyDescent="0.4">
      <c r="A98" s="244"/>
      <c r="B98" s="178" t="s">
        <v>28</v>
      </c>
      <c r="C98" s="245" t="s">
        <v>253</v>
      </c>
      <c r="D98" s="245"/>
    </row>
    <row r="99" spans="1:4" ht="16.149999999999999" customHeight="1" x14ac:dyDescent="0.4">
      <c r="A99" s="199"/>
      <c r="B99" s="178" t="s">
        <v>28</v>
      </c>
      <c r="C99" s="245" t="s">
        <v>224</v>
      </c>
      <c r="D99" s="245"/>
    </row>
    <row r="100" spans="1:4" ht="16.149999999999999" customHeight="1" x14ac:dyDescent="0.4">
      <c r="A100" s="199"/>
      <c r="B100" s="178" t="s">
        <v>28</v>
      </c>
      <c r="C100" s="245" t="s">
        <v>344</v>
      </c>
      <c r="D100" s="245"/>
    </row>
    <row r="101" spans="1:4" ht="16.149999999999999" customHeight="1" x14ac:dyDescent="0.4">
      <c r="A101" s="201"/>
      <c r="B101" s="178" t="s">
        <v>28</v>
      </c>
      <c r="C101" s="245" t="s">
        <v>217</v>
      </c>
      <c r="D101" s="245"/>
    </row>
    <row r="102" spans="1:4" ht="14.15" customHeight="1" x14ac:dyDescent="0.25">
      <c r="C102"/>
    </row>
    <row r="103" spans="1:4" ht="14.15" customHeight="1" x14ac:dyDescent="0.25">
      <c r="C103"/>
    </row>
  </sheetData>
  <sheetProtection algorithmName="SHA-512" hashValue="QIEYURREj5Y/y/GEHug8SNPeCKws6cAyeWDZN2Epz6LgP69igqoBIIzLzRjTrFTOc67Idq2OA7tGZ17edvsKzw==" saltValue="LfrQBK7Ct+0Lqk5qMXk93w==" spinCount="100000" sheet="1" selectLockedCells="1"/>
  <mergeCells count="77">
    <mergeCell ref="B58:B59"/>
    <mergeCell ref="A65:D65"/>
    <mergeCell ref="A57:A59"/>
    <mergeCell ref="A92:D92"/>
    <mergeCell ref="A88:A91"/>
    <mergeCell ref="A87:D87"/>
    <mergeCell ref="A61:A64"/>
    <mergeCell ref="C83:D86"/>
    <mergeCell ref="A82:D82"/>
    <mergeCell ref="C61:D64"/>
    <mergeCell ref="B62:B64"/>
    <mergeCell ref="A53:D53"/>
    <mergeCell ref="C50:D50"/>
    <mergeCell ref="C80:D81"/>
    <mergeCell ref="A79:D79"/>
    <mergeCell ref="A72:D72"/>
    <mergeCell ref="A66:A71"/>
    <mergeCell ref="C66:D71"/>
    <mergeCell ref="A76:A78"/>
    <mergeCell ref="A80:A81"/>
    <mergeCell ref="A73:A74"/>
    <mergeCell ref="C73:D74"/>
    <mergeCell ref="A56:D56"/>
    <mergeCell ref="A75:D75"/>
    <mergeCell ref="B67:B71"/>
    <mergeCell ref="A60:D60"/>
    <mergeCell ref="C57:D59"/>
    <mergeCell ref="A52:B52"/>
    <mergeCell ref="A46:D46"/>
    <mergeCell ref="A51:D51"/>
    <mergeCell ref="A49:D49"/>
    <mergeCell ref="C47:D48"/>
    <mergeCell ref="A1:D1"/>
    <mergeCell ref="B13:D13"/>
    <mergeCell ref="A17:D17"/>
    <mergeCell ref="A9:D9"/>
    <mergeCell ref="A2:D2"/>
    <mergeCell ref="A3:D3"/>
    <mergeCell ref="A12:D12"/>
    <mergeCell ref="A14:D14"/>
    <mergeCell ref="B10:D11"/>
    <mergeCell ref="B4:D8"/>
    <mergeCell ref="B15:D16"/>
    <mergeCell ref="B93:D93"/>
    <mergeCell ref="B30:D32"/>
    <mergeCell ref="C88:D91"/>
    <mergeCell ref="B89:B91"/>
    <mergeCell ref="B77:B78"/>
    <mergeCell ref="C76:D78"/>
    <mergeCell ref="A41:D41"/>
    <mergeCell ref="A36:D36"/>
    <mergeCell ref="A33:D33"/>
    <mergeCell ref="A31:A32"/>
    <mergeCell ref="B42:D43"/>
    <mergeCell ref="A44:D44"/>
    <mergeCell ref="C45:D45"/>
    <mergeCell ref="A54:B55"/>
    <mergeCell ref="D54:D55"/>
    <mergeCell ref="A47:A48"/>
    <mergeCell ref="B18:D19"/>
    <mergeCell ref="A20:D20"/>
    <mergeCell ref="B21:D25"/>
    <mergeCell ref="B37:D40"/>
    <mergeCell ref="B34:D35"/>
    <mergeCell ref="A26:D26"/>
    <mergeCell ref="B27:D28"/>
    <mergeCell ref="A29:D29"/>
    <mergeCell ref="A22:A25"/>
    <mergeCell ref="A94:A98"/>
    <mergeCell ref="C94:D94"/>
    <mergeCell ref="C95:D95"/>
    <mergeCell ref="C96:D96"/>
    <mergeCell ref="C101:D101"/>
    <mergeCell ref="C97:D97"/>
    <mergeCell ref="C99:D99"/>
    <mergeCell ref="C100:D100"/>
    <mergeCell ref="C98:D98"/>
  </mergeCells>
  <phoneticPr fontId="2" type="noConversion"/>
  <printOptions horizontalCentered="1"/>
  <pageMargins left="0.25" right="0.25" top="0.5" bottom="0.5" header="0.25" footer="0.25"/>
  <pageSetup scale="86" orientation="portrait" r:id="rId1"/>
  <headerFooter alignWithMargins="0">
    <oddFooter>&amp;L&amp;"Times New Roman,Regular"Printed &amp;D at &amp;T&amp;R&amp;"Times New Roman,Regular"Los Angeles County Office of Education
 Business Advisory Services
Revised 07/23/2024</oddFooter>
  </headerFooter>
  <rowBreaks count="1" manualBreakCount="1">
    <brk id="49"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02"/>
  <sheetViews>
    <sheetView zoomScaleNormal="100" workbookViewId="0">
      <selection sqref="A1:B1"/>
    </sheetView>
  </sheetViews>
  <sheetFormatPr defaultRowHeight="15.5" x14ac:dyDescent="0.35"/>
  <cols>
    <col min="1" max="1" width="13.1796875" customWidth="1"/>
    <col min="2" max="2" width="100.7265625" style="2" customWidth="1"/>
    <col min="3" max="3" width="2" hidden="1" customWidth="1"/>
  </cols>
  <sheetData>
    <row r="1" spans="1:2" ht="15" x14ac:dyDescent="0.3">
      <c r="A1" s="252" t="s">
        <v>31</v>
      </c>
      <c r="B1" s="252"/>
    </row>
    <row r="2" spans="1:2" ht="15" x14ac:dyDescent="0.3">
      <c r="A2" s="252" t="s">
        <v>335</v>
      </c>
      <c r="B2" s="252"/>
    </row>
    <row r="3" spans="1:2" ht="12.65" customHeight="1" x14ac:dyDescent="0.3">
      <c r="A3" s="252"/>
      <c r="B3" s="252"/>
    </row>
    <row r="4" spans="1:2" s="187" customFormat="1" ht="15.75" customHeight="1" x14ac:dyDescent="0.25">
      <c r="A4" s="246" t="s">
        <v>312</v>
      </c>
      <c r="B4" s="246"/>
    </row>
    <row r="5" spans="1:2" s="187" customFormat="1" ht="15.75" customHeight="1" x14ac:dyDescent="0.25">
      <c r="A5" s="246"/>
      <c r="B5" s="246"/>
    </row>
    <row r="6" spans="1:2" s="179" customFormat="1" ht="13" customHeight="1" x14ac:dyDescent="0.35">
      <c r="A6" s="258"/>
      <c r="B6" s="258"/>
    </row>
    <row r="7" spans="1:2" s="179" customFormat="1" ht="15.75" customHeight="1" x14ac:dyDescent="0.35">
      <c r="A7" s="249" t="s">
        <v>32</v>
      </c>
      <c r="B7" s="249"/>
    </row>
    <row r="8" spans="1:2" s="179" customFormat="1" ht="13" customHeight="1" x14ac:dyDescent="0.35">
      <c r="A8" s="258"/>
      <c r="B8" s="258"/>
    </row>
    <row r="9" spans="1:2" s="179" customFormat="1" ht="15.75" customHeight="1" x14ac:dyDescent="0.35">
      <c r="A9" s="258"/>
      <c r="B9" s="246" t="s">
        <v>321</v>
      </c>
    </row>
    <row r="10" spans="1:2" s="179" customFormat="1" ht="15.75" customHeight="1" x14ac:dyDescent="0.35">
      <c r="A10" s="258"/>
      <c r="B10" s="246"/>
    </row>
    <row r="11" spans="1:2" s="179" customFormat="1" ht="13" customHeight="1" x14ac:dyDescent="0.35">
      <c r="A11" s="258"/>
      <c r="B11" s="258"/>
    </row>
    <row r="12" spans="1:2" s="2" customFormat="1" ht="15.75" customHeight="1" x14ac:dyDescent="0.35">
      <c r="A12" s="7" t="s">
        <v>35</v>
      </c>
      <c r="B12" s="257" t="s">
        <v>3</v>
      </c>
    </row>
    <row r="13" spans="1:2" s="2" customFormat="1" ht="15.75" customHeight="1" x14ac:dyDescent="0.35">
      <c r="B13" s="257"/>
    </row>
    <row r="14" spans="1:2" s="2" customFormat="1" ht="13" customHeight="1" x14ac:dyDescent="0.35">
      <c r="A14" s="250"/>
      <c r="B14" s="250"/>
    </row>
    <row r="15" spans="1:2" s="2" customFormat="1" ht="15.75" customHeight="1" x14ac:dyDescent="0.35">
      <c r="A15" s="250"/>
      <c r="B15" s="257" t="s">
        <v>4</v>
      </c>
    </row>
    <row r="16" spans="1:2" s="2" customFormat="1" ht="15.75" customHeight="1" x14ac:dyDescent="0.35">
      <c r="A16" s="250"/>
      <c r="B16" s="257"/>
    </row>
    <row r="17" spans="1:2" s="2" customFormat="1" ht="13" customHeight="1" x14ac:dyDescent="0.35">
      <c r="A17" s="250"/>
      <c r="B17" s="250"/>
    </row>
    <row r="18" spans="1:2" s="2" customFormat="1" ht="15.75" customHeight="1" x14ac:dyDescent="0.35">
      <c r="B18" s="58" t="s">
        <v>0</v>
      </c>
    </row>
    <row r="19" spans="1:2" s="2" customFormat="1" ht="13" customHeight="1" x14ac:dyDescent="0.35">
      <c r="A19" s="250"/>
      <c r="B19" s="250"/>
    </row>
    <row r="20" spans="1:2" s="2" customFormat="1" ht="15.75" customHeight="1" x14ac:dyDescent="0.35">
      <c r="A20" s="7" t="s">
        <v>36</v>
      </c>
      <c r="B20" s="257" t="s">
        <v>5</v>
      </c>
    </row>
    <row r="21" spans="1:2" s="2" customFormat="1" ht="15.75" customHeight="1" x14ac:dyDescent="0.35">
      <c r="B21" s="257"/>
    </row>
    <row r="22" spans="1:2" s="2" customFormat="1" ht="13" customHeight="1" x14ac:dyDescent="0.35">
      <c r="B22" s="181"/>
    </row>
    <row r="23" spans="1:2" s="2" customFormat="1" ht="15.75" customHeight="1" x14ac:dyDescent="0.35">
      <c r="A23" s="250"/>
      <c r="B23" s="257" t="s">
        <v>6</v>
      </c>
    </row>
    <row r="24" spans="1:2" s="2" customFormat="1" ht="15.75" customHeight="1" x14ac:dyDescent="0.35">
      <c r="A24" s="250"/>
      <c r="B24" s="257"/>
    </row>
    <row r="25" spans="1:2" s="2" customFormat="1" ht="13" customHeight="1" x14ac:dyDescent="0.35">
      <c r="A25" s="250"/>
      <c r="B25" s="250"/>
    </row>
    <row r="26" spans="1:2" s="2" customFormat="1" ht="15.75" customHeight="1" x14ac:dyDescent="0.35">
      <c r="B26" s="58" t="s">
        <v>7</v>
      </c>
    </row>
    <row r="27" spans="1:2" s="2" customFormat="1" ht="13" customHeight="1" x14ac:dyDescent="0.35">
      <c r="A27" s="250"/>
      <c r="B27" s="250"/>
    </row>
    <row r="28" spans="1:2" s="2" customFormat="1" ht="15.75" customHeight="1" x14ac:dyDescent="0.35">
      <c r="B28" s="257" t="s">
        <v>8</v>
      </c>
    </row>
    <row r="29" spans="1:2" s="2" customFormat="1" ht="15.75" customHeight="1" x14ac:dyDescent="0.35">
      <c r="B29" s="246"/>
    </row>
    <row r="30" spans="1:2" s="2" customFormat="1" ht="13" customHeight="1" x14ac:dyDescent="0.35">
      <c r="A30" s="250"/>
      <c r="B30" s="250"/>
    </row>
    <row r="31" spans="1:2" s="2" customFormat="1" ht="15.75" customHeight="1" x14ac:dyDescent="0.35">
      <c r="A31" s="7" t="s">
        <v>37</v>
      </c>
      <c r="B31" s="180" t="s">
        <v>9</v>
      </c>
    </row>
    <row r="32" spans="1:2" s="2" customFormat="1" ht="13" customHeight="1" x14ac:dyDescent="0.35">
      <c r="A32" s="250"/>
      <c r="B32" s="250"/>
    </row>
    <row r="33" spans="1:2" s="2" customFormat="1" ht="15.75" customHeight="1" x14ac:dyDescent="0.35">
      <c r="A33" s="250"/>
      <c r="B33" s="257" t="s">
        <v>10</v>
      </c>
    </row>
    <row r="34" spans="1:2" s="2" customFormat="1" ht="15.75" customHeight="1" x14ac:dyDescent="0.35">
      <c r="A34" s="250"/>
      <c r="B34" s="257"/>
    </row>
    <row r="35" spans="1:2" s="2" customFormat="1" ht="13" customHeight="1" x14ac:dyDescent="0.35">
      <c r="A35" s="250"/>
      <c r="B35" s="250"/>
    </row>
    <row r="36" spans="1:2" s="2" customFormat="1" ht="15.75" customHeight="1" x14ac:dyDescent="0.35">
      <c r="A36" s="250"/>
      <c r="B36" s="257" t="s">
        <v>314</v>
      </c>
    </row>
    <row r="37" spans="1:2" s="2" customFormat="1" ht="15.75" customHeight="1" x14ac:dyDescent="0.35">
      <c r="A37" s="250"/>
      <c r="B37" s="257"/>
    </row>
    <row r="38" spans="1:2" s="2" customFormat="1" ht="13" customHeight="1" x14ac:dyDescent="0.35">
      <c r="A38" s="250"/>
      <c r="B38" s="250"/>
    </row>
    <row r="39" spans="1:2" s="2" customFormat="1" ht="15.75" customHeight="1" x14ac:dyDescent="0.35">
      <c r="A39" s="7" t="s">
        <v>18</v>
      </c>
      <c r="B39" s="257" t="s">
        <v>11</v>
      </c>
    </row>
    <row r="40" spans="1:2" s="2" customFormat="1" ht="15.75" customHeight="1" x14ac:dyDescent="0.35">
      <c r="B40" s="257"/>
    </row>
    <row r="41" spans="1:2" s="2" customFormat="1" ht="13" customHeight="1" x14ac:dyDescent="0.35">
      <c r="A41" s="250"/>
      <c r="B41" s="250"/>
    </row>
    <row r="42" spans="1:2" s="2" customFormat="1" ht="15.75" customHeight="1" x14ac:dyDescent="0.35">
      <c r="A42" s="250"/>
      <c r="B42" s="257" t="s">
        <v>12</v>
      </c>
    </row>
    <row r="43" spans="1:2" s="2" customFormat="1" ht="15.75" customHeight="1" x14ac:dyDescent="0.35">
      <c r="A43" s="250"/>
      <c r="B43" s="257"/>
    </row>
    <row r="44" spans="1:2" s="2" customFormat="1" ht="13" customHeight="1" x14ac:dyDescent="0.35">
      <c r="A44" s="250"/>
      <c r="B44" s="250"/>
    </row>
    <row r="45" spans="1:2" s="2" customFormat="1" ht="15.75" customHeight="1" x14ac:dyDescent="0.35">
      <c r="B45" s="58" t="s">
        <v>315</v>
      </c>
    </row>
    <row r="46" spans="1:2" s="2" customFormat="1" ht="15.75" customHeight="1" x14ac:dyDescent="0.35">
      <c r="B46" s="58"/>
    </row>
    <row r="47" spans="1:2" s="2" customFormat="1" ht="15.75" customHeight="1" x14ac:dyDescent="0.35">
      <c r="A47" s="7" t="s">
        <v>221</v>
      </c>
      <c r="B47" s="58" t="s">
        <v>236</v>
      </c>
    </row>
    <row r="48" spans="1:2" s="2" customFormat="1" ht="13" customHeight="1" x14ac:dyDescent="0.35">
      <c r="A48" s="250"/>
      <c r="B48" s="250"/>
    </row>
    <row r="49" spans="1:2" s="2" customFormat="1" ht="15.75" customHeight="1" x14ac:dyDescent="0.35">
      <c r="A49" s="7" t="s">
        <v>19</v>
      </c>
      <c r="B49" s="257" t="s">
        <v>21</v>
      </c>
    </row>
    <row r="50" spans="1:2" s="2" customFormat="1" ht="15.75" customHeight="1" x14ac:dyDescent="0.35">
      <c r="B50" s="257"/>
    </row>
    <row r="51" spans="1:2" s="2" customFormat="1" ht="12.75" customHeight="1" x14ac:dyDescent="0.35">
      <c r="A51" s="250"/>
      <c r="B51" s="250"/>
    </row>
    <row r="52" spans="1:2" s="2" customFormat="1" ht="15.75" customHeight="1" x14ac:dyDescent="0.35">
      <c r="A52" s="7" t="s">
        <v>20</v>
      </c>
      <c r="B52" s="181" t="s">
        <v>237</v>
      </c>
    </row>
    <row r="53" spans="1:2" s="2" customFormat="1" ht="15.75" customHeight="1" x14ac:dyDescent="0.35">
      <c r="A53" s="250"/>
      <c r="B53" s="250"/>
    </row>
    <row r="54" spans="1:2" s="2" customFormat="1" ht="15.75" customHeight="1" x14ac:dyDescent="0.35">
      <c r="A54" s="249" t="s">
        <v>230</v>
      </c>
      <c r="B54" s="249"/>
    </row>
    <row r="55" spans="1:2" s="2" customFormat="1" ht="15.75" customHeight="1" x14ac:dyDescent="0.35">
      <c r="A55" s="252"/>
      <c r="B55" s="252"/>
    </row>
    <row r="56" spans="1:2" s="2" customFormat="1" ht="15.75" customHeight="1" x14ac:dyDescent="0.35">
      <c r="A56" s="252"/>
      <c r="B56" s="252"/>
    </row>
    <row r="57" spans="1:2" s="187" customFormat="1" ht="15" x14ac:dyDescent="0.3">
      <c r="A57" s="252"/>
      <c r="B57" s="252"/>
    </row>
    <row r="58" spans="1:2" s="187" customFormat="1" ht="15" x14ac:dyDescent="0.3">
      <c r="A58" s="252"/>
      <c r="B58" s="252"/>
    </row>
    <row r="59" spans="1:2" s="2" customFormat="1" ht="15" customHeight="1" x14ac:dyDescent="0.35">
      <c r="A59" s="250"/>
      <c r="B59" s="250"/>
    </row>
    <row r="60" spans="1:2" s="2" customFormat="1" ht="15.65" customHeight="1" x14ac:dyDescent="0.35">
      <c r="A60" s="249" t="s">
        <v>345</v>
      </c>
      <c r="B60" s="249"/>
    </row>
    <row r="61" spans="1:2" s="2" customFormat="1" ht="15.65" customHeight="1" x14ac:dyDescent="0.35">
      <c r="A61" s="249" t="s">
        <v>339</v>
      </c>
      <c r="B61" s="249"/>
    </row>
    <row r="62" spans="1:2" s="2" customFormat="1" ht="13" customHeight="1" x14ac:dyDescent="0.35">
      <c r="A62" s="20"/>
      <c r="B62" s="20"/>
    </row>
    <row r="63" spans="1:2" s="2" customFormat="1" ht="15.75" customHeight="1" x14ac:dyDescent="0.4">
      <c r="A63" s="178" t="s">
        <v>24</v>
      </c>
      <c r="B63" s="246" t="s">
        <v>222</v>
      </c>
    </row>
    <row r="64" spans="1:2" s="2" customFormat="1" ht="15.75" customHeight="1" x14ac:dyDescent="0.35">
      <c r="A64" s="85"/>
      <c r="B64" s="246"/>
    </row>
    <row r="65" spans="1:2" s="2" customFormat="1" ht="13" customHeight="1" x14ac:dyDescent="0.35">
      <c r="A65" s="252"/>
      <c r="B65" s="252"/>
    </row>
    <row r="66" spans="1:2" s="2" customFormat="1" ht="15.75" customHeight="1" x14ac:dyDescent="0.4">
      <c r="A66" s="178" t="s">
        <v>24</v>
      </c>
      <c r="B66" s="246" t="s">
        <v>282</v>
      </c>
    </row>
    <row r="67" spans="1:2" s="2" customFormat="1" ht="15.75" customHeight="1" x14ac:dyDescent="0.35">
      <c r="A67" s="85"/>
      <c r="B67" s="246"/>
    </row>
    <row r="68" spans="1:2" s="2" customFormat="1" ht="13" customHeight="1" x14ac:dyDescent="0.35">
      <c r="A68" s="250"/>
      <c r="B68" s="250"/>
    </row>
    <row r="69" spans="1:2" s="2" customFormat="1" ht="15.75" customHeight="1" x14ac:dyDescent="0.4">
      <c r="A69" s="178" t="s">
        <v>24</v>
      </c>
      <c r="B69" s="2" t="s">
        <v>23</v>
      </c>
    </row>
    <row r="70" spans="1:2" s="2" customFormat="1" ht="13" customHeight="1" x14ac:dyDescent="0.35">
      <c r="A70" s="250"/>
      <c r="B70" s="250"/>
    </row>
    <row r="71" spans="1:2" s="2" customFormat="1" ht="15.75" customHeight="1" x14ac:dyDescent="0.35">
      <c r="A71" s="249" t="s">
        <v>33</v>
      </c>
      <c r="B71" s="249"/>
    </row>
    <row r="72" spans="1:2" s="2" customFormat="1" ht="13" customHeight="1" x14ac:dyDescent="0.35">
      <c r="A72" s="250"/>
      <c r="B72" s="250"/>
    </row>
    <row r="73" spans="1:2" s="2" customFormat="1" ht="15.75" customHeight="1" x14ac:dyDescent="0.4">
      <c r="A73" s="178" t="s">
        <v>24</v>
      </c>
      <c r="B73" s="246" t="s">
        <v>281</v>
      </c>
    </row>
    <row r="74" spans="1:2" s="2" customFormat="1" ht="15.75" customHeight="1" x14ac:dyDescent="0.35">
      <c r="A74" s="7"/>
      <c r="B74" s="246"/>
    </row>
    <row r="75" spans="1:2" s="2" customFormat="1" ht="13" customHeight="1" x14ac:dyDescent="0.35">
      <c r="A75" s="250"/>
      <c r="B75" s="250"/>
    </row>
    <row r="76" spans="1:2" s="2" customFormat="1" ht="15.75" customHeight="1" x14ac:dyDescent="0.35">
      <c r="A76" s="249" t="s">
        <v>34</v>
      </c>
      <c r="B76" s="249"/>
    </row>
    <row r="77" spans="1:2" s="2" customFormat="1" ht="12.65" customHeight="1" x14ac:dyDescent="0.35">
      <c r="A77" s="85"/>
      <c r="B77" s="85"/>
    </row>
    <row r="78" spans="1:2" s="2" customFormat="1" ht="15.75" customHeight="1" x14ac:dyDescent="0.4">
      <c r="A78" s="178" t="s">
        <v>24</v>
      </c>
      <c r="B78" s="246" t="s">
        <v>318</v>
      </c>
    </row>
    <row r="79" spans="1:2" s="2" customFormat="1" ht="15.75" customHeight="1" x14ac:dyDescent="0.35">
      <c r="A79" s="85"/>
      <c r="B79" s="246"/>
    </row>
    <row r="80" spans="1:2" s="2" customFormat="1" ht="13" customHeight="1" x14ac:dyDescent="0.35">
      <c r="A80" s="250"/>
      <c r="B80" s="250"/>
    </row>
    <row r="81" spans="1:7" s="2" customFormat="1" ht="15.75" customHeight="1" x14ac:dyDescent="0.4">
      <c r="A81" s="178" t="s">
        <v>24</v>
      </c>
      <c r="B81" s="246" t="s">
        <v>313</v>
      </c>
    </row>
    <row r="82" spans="1:7" s="2" customFormat="1" ht="15.75" customHeight="1" x14ac:dyDescent="0.35">
      <c r="A82" s="250"/>
      <c r="B82" s="246"/>
    </row>
    <row r="83" spans="1:7" s="2" customFormat="1" ht="15.75" customHeight="1" x14ac:dyDescent="0.35">
      <c r="A83" s="250"/>
      <c r="B83" s="246"/>
    </row>
    <row r="84" spans="1:7" s="2" customFormat="1" ht="13" customHeight="1" x14ac:dyDescent="0.35">
      <c r="A84" s="252"/>
      <c r="B84" s="252"/>
    </row>
    <row r="85" spans="1:7" s="2" customFormat="1" ht="15.75" customHeight="1" x14ac:dyDescent="0.4">
      <c r="A85" s="178" t="s">
        <v>24</v>
      </c>
      <c r="B85" s="2" t="s">
        <v>25</v>
      </c>
    </row>
    <row r="86" spans="1:7" s="2" customFormat="1" ht="13" customHeight="1" x14ac:dyDescent="0.35">
      <c r="A86" s="250"/>
      <c r="B86" s="250"/>
    </row>
    <row r="87" spans="1:7" s="2" customFormat="1" ht="15.75" customHeight="1" x14ac:dyDescent="0.4">
      <c r="A87" s="178" t="s">
        <v>24</v>
      </c>
      <c r="B87" s="246" t="s">
        <v>22</v>
      </c>
    </row>
    <row r="88" spans="1:7" s="2" customFormat="1" ht="15.75" customHeight="1" x14ac:dyDescent="0.35">
      <c r="B88" s="246"/>
      <c r="G88" s="246"/>
    </row>
    <row r="89" spans="1:7" s="2" customFormat="1" ht="13" customHeight="1" x14ac:dyDescent="0.35">
      <c r="A89" s="250"/>
      <c r="B89" s="250"/>
      <c r="G89" s="246"/>
    </row>
    <row r="90" spans="1:7" s="2" customFormat="1" ht="15.75" customHeight="1" x14ac:dyDescent="0.35">
      <c r="A90" s="249" t="s">
        <v>346</v>
      </c>
      <c r="B90" s="249"/>
    </row>
    <row r="91" spans="1:7" s="2" customFormat="1" ht="13" customHeight="1" x14ac:dyDescent="0.35">
      <c r="A91" s="252"/>
      <c r="B91" s="252"/>
    </row>
    <row r="92" spans="1:7" s="2" customFormat="1" ht="16.149999999999999" customHeight="1" x14ac:dyDescent="0.4">
      <c r="A92" s="178" t="s">
        <v>24</v>
      </c>
      <c r="B92" s="246" t="s">
        <v>347</v>
      </c>
    </row>
    <row r="93" spans="1:7" s="2" customFormat="1" ht="16.149999999999999" customHeight="1" x14ac:dyDescent="0.35">
      <c r="A93" s="252"/>
      <c r="B93" s="246"/>
    </row>
    <row r="94" spans="1:7" s="2" customFormat="1" ht="16.149999999999999" customHeight="1" x14ac:dyDescent="0.35">
      <c r="A94" s="252"/>
      <c r="B94" s="246"/>
    </row>
    <row r="95" spans="1:7" s="2" customFormat="1" ht="16.149999999999999" customHeight="1" x14ac:dyDescent="0.35">
      <c r="A95" s="252"/>
      <c r="B95" s="246"/>
    </row>
    <row r="96" spans="1:7" ht="12.65" customHeight="1" x14ac:dyDescent="0.35"/>
    <row r="97" spans="1:2" ht="15" x14ac:dyDescent="0.3">
      <c r="A97" s="249" t="s">
        <v>348</v>
      </c>
      <c r="B97" s="249"/>
    </row>
    <row r="98" spans="1:2" s="2" customFormat="1" ht="13" customHeight="1" x14ac:dyDescent="0.35">
      <c r="A98" s="252"/>
      <c r="B98" s="252"/>
    </row>
    <row r="99" spans="1:2" s="2" customFormat="1" ht="16.149999999999999" customHeight="1" x14ac:dyDescent="0.4">
      <c r="A99" s="178" t="s">
        <v>24</v>
      </c>
      <c r="B99" s="246" t="s">
        <v>349</v>
      </c>
    </row>
    <row r="100" spans="1:2" s="2" customFormat="1" ht="16.149999999999999" customHeight="1" x14ac:dyDescent="0.35">
      <c r="A100" s="252"/>
      <c r="B100" s="246"/>
    </row>
    <row r="101" spans="1:2" s="2" customFormat="1" ht="16.149999999999999" customHeight="1" x14ac:dyDescent="0.35">
      <c r="A101" s="252"/>
      <c r="B101" s="246"/>
    </row>
    <row r="102" spans="1:2" s="2" customFormat="1" ht="16.149999999999999" customHeight="1" x14ac:dyDescent="0.35">
      <c r="A102" s="252"/>
      <c r="B102" s="246"/>
    </row>
  </sheetData>
  <sheetProtection algorithmName="SHA-512" hashValue="eIN9fiy7wklmp4J26Rsk2A+d82eWf0HNAdTtfUZ3YH3Bo7QMG9zR0U/lVBtSp7qchAqkBN8OQ3tU8yb0xQStIw==" saltValue="9Ui0RSw1y3zD+xEY0/WAmA==" spinCount="100000" sheet="1" selectLockedCells="1"/>
  <mergeCells count="74">
    <mergeCell ref="A90:B90"/>
    <mergeCell ref="A89:B89"/>
    <mergeCell ref="B78:B79"/>
    <mergeCell ref="B81:B83"/>
    <mergeCell ref="G88:G89"/>
    <mergeCell ref="A86:B86"/>
    <mergeCell ref="A84:B84"/>
    <mergeCell ref="B87:B88"/>
    <mergeCell ref="A91:B91"/>
    <mergeCell ref="B92:B95"/>
    <mergeCell ref="A93:A95"/>
    <mergeCell ref="A57:B57"/>
    <mergeCell ref="A58:B58"/>
    <mergeCell ref="A60:B60"/>
    <mergeCell ref="A59:B59"/>
    <mergeCell ref="A68:B68"/>
    <mergeCell ref="A65:B65"/>
    <mergeCell ref="A70:B70"/>
    <mergeCell ref="A72:B72"/>
    <mergeCell ref="B73:B74"/>
    <mergeCell ref="A76:B76"/>
    <mergeCell ref="A82:A83"/>
    <mergeCell ref="A75:B75"/>
    <mergeCell ref="A80:B80"/>
    <mergeCell ref="B49:B50"/>
    <mergeCell ref="B42:B43"/>
    <mergeCell ref="A42:A43"/>
    <mergeCell ref="B33:B34"/>
    <mergeCell ref="A35:B35"/>
    <mergeCell ref="A33:A34"/>
    <mergeCell ref="B36:B37"/>
    <mergeCell ref="A36:A37"/>
    <mergeCell ref="A48:B48"/>
    <mergeCell ref="A44:B44"/>
    <mergeCell ref="A41:B41"/>
    <mergeCell ref="A17:B17"/>
    <mergeCell ref="A15:A16"/>
    <mergeCell ref="A30:B30"/>
    <mergeCell ref="A38:B38"/>
    <mergeCell ref="B39:B40"/>
    <mergeCell ref="A32:B32"/>
    <mergeCell ref="B23:B24"/>
    <mergeCell ref="A1:B1"/>
    <mergeCell ref="A2:B2"/>
    <mergeCell ref="A4:B5"/>
    <mergeCell ref="A3:B3"/>
    <mergeCell ref="A23:A24"/>
    <mergeCell ref="A11:B11"/>
    <mergeCell ref="B12:B13"/>
    <mergeCell ref="A14:B14"/>
    <mergeCell ref="A8:B8"/>
    <mergeCell ref="A6:B6"/>
    <mergeCell ref="A9:A10"/>
    <mergeCell ref="A7:B7"/>
    <mergeCell ref="B9:B10"/>
    <mergeCell ref="B15:B16"/>
    <mergeCell ref="A19:B19"/>
    <mergeCell ref="B20:B21"/>
    <mergeCell ref="A97:B97"/>
    <mergeCell ref="A98:B98"/>
    <mergeCell ref="B99:B102"/>
    <mergeCell ref="A100:A102"/>
    <mergeCell ref="A25:B25"/>
    <mergeCell ref="A27:B27"/>
    <mergeCell ref="B66:B67"/>
    <mergeCell ref="A71:B71"/>
    <mergeCell ref="A51:B51"/>
    <mergeCell ref="A55:B55"/>
    <mergeCell ref="A56:B56"/>
    <mergeCell ref="A53:B53"/>
    <mergeCell ref="A54:B54"/>
    <mergeCell ref="B28:B29"/>
    <mergeCell ref="B63:B64"/>
    <mergeCell ref="A61:B61"/>
  </mergeCells>
  <phoneticPr fontId="2" type="noConversion"/>
  <printOptions horizontalCentered="1"/>
  <pageMargins left="0.25" right="0.25" top="0.35" bottom="0.5" header="0.25" footer="0.25"/>
  <pageSetup scale="86" fitToHeight="2" orientation="portrait" horizontalDpi="4294967295" verticalDpi="4294967295" r:id="rId1"/>
  <headerFooter alignWithMargins="0">
    <oddFooter>&amp;L&amp;"Times New Roman,Regular"Printed &amp;D at &amp;T&amp;R&amp;"Times New Roman,Regular"Los Angeles County Office of Education
 Business Advisory Services
Revised 07/23/2024</oddFooter>
  </headerFooter>
  <rowBreaks count="1" manualBreakCount="1">
    <brk id="5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pageSetUpPr fitToPage="1"/>
  </sheetPr>
  <dimension ref="A1:Q116"/>
  <sheetViews>
    <sheetView tabSelected="1" zoomScaleNormal="100" workbookViewId="0">
      <selection activeCell="C4" sqref="C4:G4"/>
    </sheetView>
  </sheetViews>
  <sheetFormatPr defaultRowHeight="12.5" x14ac:dyDescent="0.25"/>
  <cols>
    <col min="1" max="1" width="3" customWidth="1"/>
    <col min="2" max="2" width="30.81640625" customWidth="1"/>
    <col min="3" max="3" width="17" style="1" customWidth="1"/>
    <col min="4" max="4" width="0.7265625" hidden="1" customWidth="1"/>
    <col min="5" max="5" width="18.7265625" customWidth="1"/>
    <col min="6" max="6" width="18.7265625" style="1" customWidth="1"/>
    <col min="7" max="7" width="18.7265625" customWidth="1"/>
    <col min="8" max="8" width="9.1796875" hidden="1" customWidth="1"/>
    <col min="9" max="9" width="6.1796875" style="206" customWidth="1"/>
    <col min="10" max="10" width="92.453125" style="206" customWidth="1"/>
    <col min="11" max="17" width="8.81640625" style="206"/>
  </cols>
  <sheetData>
    <row r="1" spans="1:17" ht="15.65" customHeight="1" x14ac:dyDescent="0.3">
      <c r="A1" s="252" t="s">
        <v>234</v>
      </c>
      <c r="B1" s="252"/>
      <c r="C1" s="252"/>
      <c r="D1" s="252"/>
      <c r="E1" s="252"/>
      <c r="F1" s="252"/>
      <c r="G1" s="252"/>
      <c r="H1" s="252"/>
      <c r="J1" s="99" t="s">
        <v>31</v>
      </c>
      <c r="K1" s="58"/>
    </row>
    <row r="2" spans="1:17" ht="15.65" customHeight="1" x14ac:dyDescent="0.3">
      <c r="A2" s="252" t="s">
        <v>336</v>
      </c>
      <c r="B2" s="252"/>
      <c r="C2" s="252"/>
      <c r="D2" s="252"/>
      <c r="E2" s="252"/>
      <c r="F2" s="252"/>
      <c r="G2" s="252"/>
      <c r="H2" s="252"/>
      <c r="J2" s="99" t="s">
        <v>335</v>
      </c>
      <c r="K2" s="20"/>
    </row>
    <row r="3" spans="1:17" ht="15.65" customHeight="1" x14ac:dyDescent="0.35">
      <c r="A3" s="250"/>
      <c r="B3" s="250"/>
      <c r="C3" s="250"/>
      <c r="D3" s="250"/>
      <c r="E3" s="250"/>
      <c r="F3" s="250"/>
      <c r="G3" s="250"/>
      <c r="H3" s="250"/>
    </row>
    <row r="4" spans="1:17" s="2" customFormat="1" ht="15.65" customHeight="1" x14ac:dyDescent="0.35">
      <c r="A4" s="278" t="s">
        <v>41</v>
      </c>
      <c r="B4" s="278"/>
      <c r="C4" s="280"/>
      <c r="D4" s="280"/>
      <c r="E4" s="280"/>
      <c r="F4" s="280"/>
      <c r="G4" s="280"/>
      <c r="H4" s="11"/>
      <c r="I4" s="207"/>
      <c r="J4" s="259"/>
      <c r="K4" s="194"/>
      <c r="L4" s="207"/>
      <c r="M4" s="207"/>
      <c r="N4" s="207"/>
      <c r="O4" s="207"/>
      <c r="P4" s="207"/>
      <c r="Q4" s="207"/>
    </row>
    <row r="5" spans="1:17" s="2" customFormat="1" ht="15.65" customHeight="1" x14ac:dyDescent="0.35">
      <c r="A5" s="281" t="s">
        <v>40</v>
      </c>
      <c r="B5" s="281"/>
      <c r="C5" s="282"/>
      <c r="D5" s="282"/>
      <c r="E5" s="282"/>
      <c r="F5" s="282"/>
      <c r="G5" s="282"/>
      <c r="H5" s="12"/>
      <c r="I5" s="207"/>
      <c r="J5" s="254"/>
      <c r="K5" s="194"/>
      <c r="L5" s="207"/>
      <c r="M5" s="207"/>
      <c r="N5" s="207"/>
      <c r="O5" s="207"/>
      <c r="P5" s="207"/>
      <c r="Q5" s="207"/>
    </row>
    <row r="6" spans="1:17" s="2" customFormat="1" ht="15.65" customHeight="1" x14ac:dyDescent="0.35">
      <c r="A6" s="61" t="s">
        <v>79</v>
      </c>
      <c r="B6" s="61"/>
      <c r="C6" s="277"/>
      <c r="D6" s="277"/>
      <c r="E6" s="277"/>
      <c r="F6" s="277"/>
      <c r="G6" s="277"/>
      <c r="H6" s="12"/>
      <c r="I6" s="207"/>
      <c r="J6" s="205"/>
      <c r="K6" s="207"/>
      <c r="L6" s="207"/>
      <c r="M6" s="207"/>
      <c r="N6" s="207"/>
      <c r="O6" s="207"/>
      <c r="P6" s="207"/>
      <c r="Q6" s="207"/>
    </row>
    <row r="7" spans="1:17" s="2" customFormat="1" ht="15.65" customHeight="1" x14ac:dyDescent="0.35">
      <c r="A7" s="279"/>
      <c r="B7" s="279"/>
      <c r="C7" s="279"/>
      <c r="D7" s="279"/>
      <c r="E7" s="279"/>
      <c r="F7" s="279"/>
      <c r="G7" s="279"/>
      <c r="H7" s="12"/>
      <c r="I7" s="207"/>
      <c r="J7" s="207"/>
      <c r="K7" s="207"/>
      <c r="L7" s="207"/>
      <c r="M7" s="207"/>
      <c r="N7" s="207"/>
      <c r="O7" s="207"/>
      <c r="P7" s="207"/>
      <c r="Q7" s="207"/>
    </row>
    <row r="8" spans="1:17" s="2" customFormat="1" ht="15.65" customHeight="1" x14ac:dyDescent="0.35">
      <c r="A8" s="278" t="s">
        <v>45</v>
      </c>
      <c r="B8" s="278"/>
      <c r="C8" s="278"/>
      <c r="D8" s="11"/>
      <c r="E8" s="64"/>
      <c r="F8" s="21" t="s">
        <v>42</v>
      </c>
      <c r="G8" s="64"/>
      <c r="H8" s="13"/>
      <c r="I8" s="207"/>
      <c r="J8" s="207"/>
      <c r="K8" s="207"/>
      <c r="L8" s="207"/>
      <c r="M8" s="207"/>
      <c r="N8" s="207"/>
      <c r="O8" s="207"/>
      <c r="P8" s="207"/>
      <c r="Q8" s="207"/>
    </row>
    <row r="9" spans="1:17" ht="11.25" customHeight="1" x14ac:dyDescent="0.35">
      <c r="A9" s="252"/>
      <c r="B9" s="252"/>
      <c r="C9" s="252"/>
      <c r="D9" s="14"/>
      <c r="E9" s="218" t="s">
        <v>43</v>
      </c>
      <c r="F9"/>
      <c r="G9" s="218" t="s">
        <v>43</v>
      </c>
      <c r="H9" s="14"/>
      <c r="L9" s="207"/>
    </row>
    <row r="10" spans="1:17" ht="15.5" x14ac:dyDescent="0.35">
      <c r="A10" s="278" t="s">
        <v>44</v>
      </c>
      <c r="B10" s="278"/>
      <c r="C10" s="278"/>
      <c r="D10" s="15"/>
      <c r="E10" s="64"/>
      <c r="F10" s="247"/>
      <c r="G10" s="247"/>
      <c r="H10" s="14"/>
    </row>
    <row r="11" spans="1:17" ht="11.25" customHeight="1" x14ac:dyDescent="0.3">
      <c r="A11" s="269"/>
      <c r="B11" s="269"/>
      <c r="C11" s="269"/>
      <c r="D11" s="14"/>
      <c r="E11" s="218" t="s">
        <v>43</v>
      </c>
      <c r="F11" s="247"/>
      <c r="G11" s="247"/>
      <c r="H11" s="14"/>
    </row>
    <row r="12" spans="1:17" ht="33.75" customHeight="1" x14ac:dyDescent="0.3">
      <c r="A12" s="276" t="s">
        <v>66</v>
      </c>
      <c r="B12" s="276"/>
      <c r="C12" s="276"/>
      <c r="D12" s="276"/>
      <c r="E12" s="276"/>
      <c r="F12" s="276"/>
      <c r="G12" s="276"/>
      <c r="H12" s="14"/>
      <c r="J12" s="194"/>
    </row>
    <row r="13" spans="1:17" ht="10.9" customHeight="1" x14ac:dyDescent="0.3">
      <c r="A13" s="252"/>
      <c r="B13" s="252"/>
      <c r="C13" s="252"/>
      <c r="D13" s="252"/>
      <c r="E13" s="252"/>
      <c r="F13" s="252"/>
      <c r="G13" s="252"/>
      <c r="H13" s="14"/>
      <c r="J13" s="194"/>
    </row>
    <row r="14" spans="1:17" ht="15.65" customHeight="1" thickBot="1" x14ac:dyDescent="0.35">
      <c r="A14" s="249" t="s">
        <v>157</v>
      </c>
      <c r="B14" s="249"/>
      <c r="C14" s="249"/>
      <c r="D14" s="249"/>
      <c r="E14" s="249"/>
      <c r="F14" s="249"/>
      <c r="G14" s="249"/>
      <c r="H14" s="14"/>
      <c r="J14" s="100" t="s">
        <v>32</v>
      </c>
    </row>
    <row r="15" spans="1:17" ht="15" customHeight="1" thickTop="1" x14ac:dyDescent="0.25">
      <c r="A15" s="270"/>
      <c r="B15" s="271"/>
      <c r="C15" s="139"/>
      <c r="D15" s="140"/>
      <c r="E15" s="260" t="s">
        <v>159</v>
      </c>
      <c r="F15" s="261"/>
      <c r="G15" s="262"/>
      <c r="H15" s="16"/>
    </row>
    <row r="16" spans="1:17" ht="15" customHeight="1" x14ac:dyDescent="0.3">
      <c r="A16" s="272" t="s">
        <v>264</v>
      </c>
      <c r="B16" s="273"/>
      <c r="C16" s="202"/>
      <c r="D16" s="129" t="s">
        <v>39</v>
      </c>
      <c r="E16" s="263"/>
      <c r="F16" s="264"/>
      <c r="G16" s="265"/>
      <c r="H16" s="17"/>
    </row>
    <row r="17" spans="1:10" ht="15" customHeight="1" thickBot="1" x14ac:dyDescent="0.3">
      <c r="A17" s="274"/>
      <c r="B17" s="275"/>
      <c r="C17" s="203"/>
      <c r="D17" s="130"/>
      <c r="E17" s="266"/>
      <c r="F17" s="267"/>
      <c r="G17" s="268"/>
      <c r="H17" s="18"/>
    </row>
    <row r="18" spans="1:10" ht="30" customHeight="1" thickTop="1" x14ac:dyDescent="0.25">
      <c r="A18" s="272" t="s">
        <v>158</v>
      </c>
      <c r="B18" s="310"/>
      <c r="C18" s="149" t="s">
        <v>284</v>
      </c>
      <c r="D18" s="148"/>
      <c r="E18" s="149" t="s">
        <v>80</v>
      </c>
      <c r="F18" s="149" t="s">
        <v>81</v>
      </c>
      <c r="G18" s="150" t="s">
        <v>82</v>
      </c>
      <c r="H18" s="297"/>
    </row>
    <row r="19" spans="1:10" ht="13" thickBot="1" x14ac:dyDescent="0.3">
      <c r="A19" s="311"/>
      <c r="B19" s="312"/>
      <c r="C19" s="313"/>
      <c r="D19" s="314"/>
      <c r="E19" s="191" t="s">
        <v>293</v>
      </c>
      <c r="F19" s="211" t="str">
        <f>VLOOKUP($E19,$E$98:$G$114,2)</f>
        <v>2024-25</v>
      </c>
      <c r="G19" s="212" t="str">
        <f>VLOOKUP($E19,$E$98:$H$114,3)</f>
        <v>2025-26</v>
      </c>
      <c r="H19" s="298"/>
    </row>
    <row r="20" spans="1:10" ht="15" customHeight="1" thickTop="1" x14ac:dyDescent="0.25">
      <c r="A20" s="316" t="s">
        <v>122</v>
      </c>
      <c r="B20" s="141" t="s">
        <v>129</v>
      </c>
      <c r="C20" s="318"/>
      <c r="D20" s="319"/>
      <c r="E20" s="308"/>
      <c r="F20" s="320"/>
      <c r="G20" s="299"/>
      <c r="H20" s="301"/>
      <c r="J20" s="213"/>
    </row>
    <row r="21" spans="1:10" ht="25" customHeight="1" x14ac:dyDescent="0.25">
      <c r="A21" s="317"/>
      <c r="B21" s="128" t="s">
        <v>223</v>
      </c>
      <c r="C21" s="304"/>
      <c r="D21" s="305"/>
      <c r="E21" s="309"/>
      <c r="F21" s="309"/>
      <c r="G21" s="300"/>
      <c r="H21" s="297"/>
      <c r="J21" s="181"/>
    </row>
    <row r="22" spans="1:10" ht="15" customHeight="1" x14ac:dyDescent="0.3">
      <c r="A22" s="160"/>
      <c r="B22" s="127"/>
      <c r="C22" s="321"/>
      <c r="D22" s="322"/>
      <c r="E22" s="126">
        <f>IF(C20=0,0,E20/C20)</f>
        <v>0</v>
      </c>
      <c r="F22" s="126">
        <f>IF(C20=0,0,F20/SUM(C20+E20))</f>
        <v>0</v>
      </c>
      <c r="G22" s="134">
        <f>IF(C20=0,0,G20/SUM(C20+E20+F20))</f>
        <v>0</v>
      </c>
      <c r="H22" s="19"/>
    </row>
    <row r="23" spans="1:10" ht="15" customHeight="1" x14ac:dyDescent="0.25">
      <c r="A23" s="316" t="s">
        <v>123</v>
      </c>
      <c r="B23" s="141" t="s">
        <v>140</v>
      </c>
      <c r="C23" s="287"/>
      <c r="D23" s="288"/>
      <c r="E23" s="306"/>
      <c r="F23" s="308"/>
      <c r="G23" s="315"/>
      <c r="H23" s="297"/>
    </row>
    <row r="24" spans="1:10" ht="25" customHeight="1" x14ac:dyDescent="0.25">
      <c r="A24" s="317"/>
      <c r="B24" s="128" t="s">
        <v>78</v>
      </c>
      <c r="C24" s="304"/>
      <c r="D24" s="305"/>
      <c r="E24" s="307"/>
      <c r="F24" s="309"/>
      <c r="G24" s="300"/>
      <c r="H24" s="297"/>
    </row>
    <row r="25" spans="1:10" ht="15" customHeight="1" x14ac:dyDescent="0.3">
      <c r="A25" s="160"/>
      <c r="B25" s="127"/>
      <c r="C25" s="285"/>
      <c r="D25" s="286"/>
      <c r="E25" s="126" t="str">
        <f>IF(C23&gt;0,E23/C23,IF(C23=0," "))</f>
        <v xml:space="preserve"> </v>
      </c>
      <c r="F25" s="126" t="str">
        <f>IF(C23&gt;0,F23/SUM(C23+E23),IF(C23=0," "))</f>
        <v xml:space="preserve"> </v>
      </c>
      <c r="G25" s="134" t="str">
        <f>IF(C23&gt;0,G23/SUM(C23+E23+F23),IF(C23=0," "))</f>
        <v xml:space="preserve"> </v>
      </c>
      <c r="H25" s="19"/>
    </row>
    <row r="26" spans="1:10" ht="39" customHeight="1" x14ac:dyDescent="0.3">
      <c r="A26" s="161"/>
      <c r="B26" s="141" t="s">
        <v>265</v>
      </c>
      <c r="C26" s="302"/>
      <c r="D26" s="303"/>
      <c r="E26" s="220"/>
      <c r="F26" s="220"/>
      <c r="G26" s="219"/>
      <c r="H26" s="19"/>
    </row>
    <row r="27" spans="1:10" ht="37" customHeight="1" x14ac:dyDescent="0.3">
      <c r="A27" s="159" t="s">
        <v>124</v>
      </c>
      <c r="B27" s="141" t="s">
        <v>134</v>
      </c>
      <c r="C27" s="287"/>
      <c r="D27" s="288"/>
      <c r="E27" s="131"/>
      <c r="F27" s="131"/>
      <c r="G27" s="124"/>
      <c r="H27" s="19"/>
    </row>
    <row r="28" spans="1:10" ht="15" customHeight="1" x14ac:dyDescent="0.3">
      <c r="A28" s="77"/>
      <c r="B28" s="133"/>
      <c r="C28" s="289"/>
      <c r="D28" s="290"/>
      <c r="E28" s="126">
        <f>IF(C27=0,0,E27/C27)</f>
        <v>0</v>
      </c>
      <c r="F28" s="126">
        <f>IF(C27=0,0,F27/SUM(C27+E27))</f>
        <v>0</v>
      </c>
      <c r="G28" s="134">
        <f>IF(C27=0,0,G27/SUM(C27+E27+F27))</f>
        <v>0</v>
      </c>
      <c r="H28" s="19"/>
    </row>
    <row r="29" spans="1:10" ht="37" customHeight="1" x14ac:dyDescent="0.3">
      <c r="A29" s="159" t="s">
        <v>125</v>
      </c>
      <c r="B29" s="141" t="s">
        <v>130</v>
      </c>
      <c r="C29" s="287"/>
      <c r="D29" s="288"/>
      <c r="E29" s="131"/>
      <c r="F29" s="131"/>
      <c r="G29" s="124"/>
      <c r="H29" s="19"/>
    </row>
    <row r="30" spans="1:10" ht="15" customHeight="1" x14ac:dyDescent="0.3">
      <c r="A30" s="160"/>
      <c r="B30" s="127"/>
      <c r="C30" s="285"/>
      <c r="D30" s="286"/>
      <c r="E30" s="126" t="str">
        <f>IF(C29&gt;0,E29/C29,IF(C29=0," "))</f>
        <v xml:space="preserve"> </v>
      </c>
      <c r="F30" s="126" t="str">
        <f>IF(C29&gt;0,F29/SUM(C29+E29),IF(C29=0," "))</f>
        <v xml:space="preserve"> </v>
      </c>
      <c r="G30" s="134" t="str">
        <f>IF(C29&gt;0,G29/SUM(C29+E29+F29),IF(C29=0," "))</f>
        <v xml:space="preserve"> </v>
      </c>
      <c r="H30" s="19"/>
    </row>
    <row r="31" spans="1:10" ht="26" x14ac:dyDescent="0.3">
      <c r="A31" s="159" t="s">
        <v>126</v>
      </c>
      <c r="B31" s="141" t="s">
        <v>266</v>
      </c>
      <c r="C31" s="283">
        <f>C20+C23+C27+C29</f>
        <v>0</v>
      </c>
      <c r="D31" s="284"/>
      <c r="E31" s="132">
        <f>E20+E23+E27+E29</f>
        <v>0</v>
      </c>
      <c r="F31" s="132">
        <f>F20+F23+F27+F29</f>
        <v>0</v>
      </c>
      <c r="G31" s="135">
        <f>G20+G23+G27+G29</f>
        <v>0</v>
      </c>
      <c r="H31" s="19"/>
    </row>
    <row r="32" spans="1:10" ht="15" customHeight="1" x14ac:dyDescent="0.3">
      <c r="A32" s="160"/>
      <c r="B32" s="127"/>
      <c r="C32" s="285"/>
      <c r="D32" s="286"/>
      <c r="E32" s="126">
        <f>IF(C31=0,0,E31/C31)</f>
        <v>0</v>
      </c>
      <c r="F32" s="126">
        <f>IF(C31=0,0,F31/SUM(C31+E31))</f>
        <v>0</v>
      </c>
      <c r="G32" s="134">
        <f>IF(C31=0,0,G31/SUM(C31+E31+F31))</f>
        <v>0</v>
      </c>
      <c r="H32" s="19"/>
    </row>
    <row r="33" spans="1:8" ht="36.75" customHeight="1" x14ac:dyDescent="0.3">
      <c r="A33" s="162" t="s">
        <v>127</v>
      </c>
      <c r="B33" s="142" t="s">
        <v>308</v>
      </c>
      <c r="C33" s="295"/>
      <c r="D33" s="296"/>
      <c r="E33" s="192"/>
      <c r="F33" s="192"/>
      <c r="G33" s="193"/>
      <c r="H33" s="19"/>
    </row>
    <row r="34" spans="1:8" ht="36.75" customHeight="1" x14ac:dyDescent="0.3">
      <c r="A34" s="159" t="s">
        <v>128</v>
      </c>
      <c r="B34" s="141" t="s">
        <v>267</v>
      </c>
      <c r="C34" s="293">
        <f>IF(C33=0,0,C31/C33)</f>
        <v>0</v>
      </c>
      <c r="D34" s="294"/>
      <c r="E34" s="204">
        <f>IF(C33=0,0,E31/C33)</f>
        <v>0</v>
      </c>
      <c r="F34" s="204">
        <f>IF(C33=0,0,F31/C33)</f>
        <v>0</v>
      </c>
      <c r="G34" s="214">
        <f>IF(C33=0,0,G31/C33)</f>
        <v>0</v>
      </c>
      <c r="H34" s="19"/>
    </row>
    <row r="35" spans="1:8" ht="15" customHeight="1" thickBot="1" x14ac:dyDescent="0.35">
      <c r="A35" s="163"/>
      <c r="B35" s="136"/>
      <c r="C35" s="291"/>
      <c r="D35" s="292"/>
      <c r="E35" s="137">
        <f>IF(C34=0,0,E34/C34)</f>
        <v>0</v>
      </c>
      <c r="F35" s="137">
        <f>IF(C34=0,0,F34/SUM(C34+E34))</f>
        <v>0</v>
      </c>
      <c r="G35" s="138">
        <f>IF(C34=0,0,G34/SUM(C34+E34+F34))</f>
        <v>0</v>
      </c>
      <c r="H35" s="125"/>
    </row>
    <row r="36" spans="1:8" ht="13" thickTop="1" x14ac:dyDescent="0.25"/>
    <row r="96" spans="5:7" ht="26" x14ac:dyDescent="0.25">
      <c r="E96" s="208" t="s">
        <v>80</v>
      </c>
      <c r="F96" s="208" t="s">
        <v>81</v>
      </c>
      <c r="G96" s="209" t="s">
        <v>82</v>
      </c>
    </row>
    <row r="97" spans="5:7" x14ac:dyDescent="0.25">
      <c r="E97" s="210"/>
      <c r="F97" s="210"/>
      <c r="G97" s="210"/>
    </row>
    <row r="98" spans="5:7" x14ac:dyDescent="0.25">
      <c r="E98" s="210" t="s">
        <v>286</v>
      </c>
      <c r="F98" s="210" t="s">
        <v>252</v>
      </c>
      <c r="G98" s="210" t="s">
        <v>269</v>
      </c>
    </row>
    <row r="99" spans="5:7" x14ac:dyDescent="0.25">
      <c r="E99" s="210" t="s">
        <v>252</v>
      </c>
      <c r="F99" s="210" t="s">
        <v>269</v>
      </c>
      <c r="G99" s="210" t="s">
        <v>283</v>
      </c>
    </row>
    <row r="100" spans="5:7" x14ac:dyDescent="0.25">
      <c r="E100" s="210" t="s">
        <v>269</v>
      </c>
      <c r="F100" s="210" t="s">
        <v>283</v>
      </c>
      <c r="G100" s="210" t="s">
        <v>287</v>
      </c>
    </row>
    <row r="101" spans="5:7" x14ac:dyDescent="0.25">
      <c r="E101" s="210" t="s">
        <v>283</v>
      </c>
      <c r="F101" s="210" t="s">
        <v>287</v>
      </c>
      <c r="G101" s="210" t="s">
        <v>288</v>
      </c>
    </row>
    <row r="102" spans="5:7" x14ac:dyDescent="0.25">
      <c r="E102" s="210" t="s">
        <v>287</v>
      </c>
      <c r="F102" s="210" t="s">
        <v>288</v>
      </c>
      <c r="G102" s="210" t="s">
        <v>289</v>
      </c>
    </row>
    <row r="103" spans="5:7" x14ac:dyDescent="0.25">
      <c r="E103" s="210" t="s">
        <v>288</v>
      </c>
      <c r="F103" s="210" t="s">
        <v>289</v>
      </c>
      <c r="G103" s="210" t="s">
        <v>290</v>
      </c>
    </row>
    <row r="104" spans="5:7" x14ac:dyDescent="0.25">
      <c r="E104" s="210" t="s">
        <v>289</v>
      </c>
      <c r="F104" s="210" t="s">
        <v>290</v>
      </c>
      <c r="G104" s="210" t="s">
        <v>291</v>
      </c>
    </row>
    <row r="105" spans="5:7" x14ac:dyDescent="0.25">
      <c r="E105" s="210" t="s">
        <v>290</v>
      </c>
      <c r="F105" s="210" t="s">
        <v>291</v>
      </c>
      <c r="G105" s="210" t="s">
        <v>292</v>
      </c>
    </row>
    <row r="106" spans="5:7" x14ac:dyDescent="0.25">
      <c r="E106" s="210" t="s">
        <v>291</v>
      </c>
      <c r="F106" s="210" t="s">
        <v>292</v>
      </c>
      <c r="G106" s="210" t="s">
        <v>293</v>
      </c>
    </row>
    <row r="107" spans="5:7" x14ac:dyDescent="0.25">
      <c r="E107" s="210" t="s">
        <v>292</v>
      </c>
      <c r="F107" s="210" t="s">
        <v>293</v>
      </c>
      <c r="G107" s="210" t="s">
        <v>294</v>
      </c>
    </row>
    <row r="108" spans="5:7" x14ac:dyDescent="0.25">
      <c r="E108" s="210" t="s">
        <v>293</v>
      </c>
      <c r="F108" s="210" t="s">
        <v>294</v>
      </c>
      <c r="G108" s="210" t="s">
        <v>295</v>
      </c>
    </row>
    <row r="109" spans="5:7" x14ac:dyDescent="0.25">
      <c r="E109" s="210" t="s">
        <v>294</v>
      </c>
      <c r="F109" s="210" t="s">
        <v>295</v>
      </c>
      <c r="G109" s="210" t="s">
        <v>296</v>
      </c>
    </row>
    <row r="110" spans="5:7" x14ac:dyDescent="0.25">
      <c r="E110" s="210" t="s">
        <v>295</v>
      </c>
      <c r="F110" s="210" t="str">
        <f>+E111</f>
        <v>2026-27</v>
      </c>
      <c r="G110" s="210" t="str">
        <f>+E112</f>
        <v>2027-28</v>
      </c>
    </row>
    <row r="111" spans="5:7" x14ac:dyDescent="0.25">
      <c r="E111" s="210" t="s">
        <v>296</v>
      </c>
      <c r="F111" s="210" t="str">
        <f t="shared" ref="F111:F116" si="0">+E112</f>
        <v>2027-28</v>
      </c>
      <c r="G111" s="210" t="str">
        <f t="shared" ref="G111:G116" si="1">+E113</f>
        <v>2028-29</v>
      </c>
    </row>
    <row r="112" spans="5:7" x14ac:dyDescent="0.25">
      <c r="E112" s="210" t="s">
        <v>297</v>
      </c>
      <c r="F112" s="210" t="str">
        <f t="shared" si="0"/>
        <v>2028-29</v>
      </c>
      <c r="G112" s="210" t="str">
        <f t="shared" si="1"/>
        <v>2029-30</v>
      </c>
    </row>
    <row r="113" spans="5:7" x14ac:dyDescent="0.25">
      <c r="E113" s="210" t="s">
        <v>298</v>
      </c>
      <c r="F113" s="210" t="str">
        <f t="shared" si="0"/>
        <v>2029-30</v>
      </c>
      <c r="G113" s="210" t="s">
        <v>299</v>
      </c>
    </row>
    <row r="114" spans="5:7" x14ac:dyDescent="0.25">
      <c r="E114" s="210" t="s">
        <v>300</v>
      </c>
      <c r="F114" s="210" t="s">
        <v>299</v>
      </c>
      <c r="G114" s="210" t="s">
        <v>301</v>
      </c>
    </row>
    <row r="115" spans="5:7" x14ac:dyDescent="0.25">
      <c r="E115" s="210"/>
      <c r="F115" s="210">
        <f t="shared" si="0"/>
        <v>0</v>
      </c>
      <c r="G115" s="210">
        <f t="shared" si="1"/>
        <v>0</v>
      </c>
    </row>
    <row r="116" spans="5:7" x14ac:dyDescent="0.25">
      <c r="E116" s="210"/>
      <c r="F116" s="210">
        <f t="shared" si="0"/>
        <v>0</v>
      </c>
      <c r="G116" s="210">
        <f t="shared" si="1"/>
        <v>0</v>
      </c>
    </row>
  </sheetData>
  <sheetProtection algorithmName="SHA-512" hashValue="JiEETIYoz3vhUAMWasvETbZhQKBGT6j7mq7p/wHaLfCXSMkqbJxH+AvreEyb6fKd+35t/zUUlHNpdrFuPi2WBg==" saltValue="sAmvDlxm33l3J7z6/wzsNA==" spinCount="100000" sheet="1" selectLockedCells="1"/>
  <mergeCells count="50">
    <mergeCell ref="A18:B19"/>
    <mergeCell ref="C19:D19"/>
    <mergeCell ref="G23:G24"/>
    <mergeCell ref="A23:A24"/>
    <mergeCell ref="A20:A21"/>
    <mergeCell ref="C20:D21"/>
    <mergeCell ref="E20:E21"/>
    <mergeCell ref="F20:F21"/>
    <mergeCell ref="C22:D22"/>
    <mergeCell ref="H18:H19"/>
    <mergeCell ref="G20:G21"/>
    <mergeCell ref="H20:H21"/>
    <mergeCell ref="C27:D27"/>
    <mergeCell ref="C26:D26"/>
    <mergeCell ref="C25:D25"/>
    <mergeCell ref="H23:H24"/>
    <mergeCell ref="C23:D24"/>
    <mergeCell ref="E23:E24"/>
    <mergeCell ref="F23:F24"/>
    <mergeCell ref="C31:D31"/>
    <mergeCell ref="C30:D30"/>
    <mergeCell ref="C29:D29"/>
    <mergeCell ref="C28:D28"/>
    <mergeCell ref="C35:D35"/>
    <mergeCell ref="C34:D34"/>
    <mergeCell ref="C33:D33"/>
    <mergeCell ref="C32:D32"/>
    <mergeCell ref="A2:H2"/>
    <mergeCell ref="A1:H1"/>
    <mergeCell ref="A3:H3"/>
    <mergeCell ref="C4:G4"/>
    <mergeCell ref="A5:B5"/>
    <mergeCell ref="A4:B4"/>
    <mergeCell ref="C5:G5"/>
    <mergeCell ref="J4:J5"/>
    <mergeCell ref="E15:G17"/>
    <mergeCell ref="A11:C11"/>
    <mergeCell ref="A15:B15"/>
    <mergeCell ref="A16:B16"/>
    <mergeCell ref="A17:B17"/>
    <mergeCell ref="A13:G13"/>
    <mergeCell ref="A14:G14"/>
    <mergeCell ref="F10:G10"/>
    <mergeCell ref="F11:G11"/>
    <mergeCell ref="A12:G12"/>
    <mergeCell ref="A9:C9"/>
    <mergeCell ref="C6:G6"/>
    <mergeCell ref="A8:C8"/>
    <mergeCell ref="A10:C10"/>
    <mergeCell ref="A7:G7"/>
  </mergeCells>
  <phoneticPr fontId="2" type="noConversion"/>
  <dataValidations disablePrompts="1" count="1">
    <dataValidation type="list" allowBlank="1" showInputMessage="1" showErrorMessage="1" sqref="E19" xr:uid="{00000000-0002-0000-0200-000000000000}">
      <formula1>$E$98:$E$114</formula1>
    </dataValidation>
  </dataValidations>
  <printOptions horizontalCentered="1"/>
  <pageMargins left="0.25" right="0.25" top="1" bottom="0.75" header="0.5" footer="0.25"/>
  <pageSetup scale="97" orientation="portrait" r:id="rId1"/>
  <headerFooter alignWithMargins="0">
    <oddHeader>&amp;C&amp;"Times New Roman,Bold"&amp;12Los Angeles County Office of Education
Business Advisory Services</oddHeader>
    <oddFooter>&amp;L&amp;"Times New Roman,Regular"Printed &amp;D at &amp;T&amp;R&amp;"Times New Roman,Regular"Los Angeles County Office of Education
Business Advisory Services
Revised 07/23/2024</oddFooter>
  </headerFooter>
  <ignoredErrors>
    <ignoredError sqref="D34" evalError="1"/>
    <ignoredError sqref="A20:A35" numberStoredAsText="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pageSetUpPr fitToPage="1"/>
  </sheetPr>
  <dimension ref="A1:O33"/>
  <sheetViews>
    <sheetView zoomScaleNormal="100" workbookViewId="0">
      <selection activeCell="B7" sqref="B7:O7"/>
    </sheetView>
  </sheetViews>
  <sheetFormatPr defaultRowHeight="12.5" x14ac:dyDescent="0.25"/>
  <cols>
    <col min="1" max="1" width="2.7265625" customWidth="1"/>
    <col min="3" max="3" width="2.81640625" customWidth="1"/>
    <col min="5" max="5" width="3" customWidth="1"/>
    <col min="10" max="10" width="13.54296875" customWidth="1"/>
    <col min="11" max="11" width="6.1796875" customWidth="1"/>
    <col min="12" max="12" width="3" customWidth="1"/>
    <col min="13" max="13" width="5.7265625" customWidth="1"/>
    <col min="14" max="14" width="3" customWidth="1"/>
    <col min="15" max="15" width="6" customWidth="1"/>
    <col min="16" max="17" width="8.81640625" customWidth="1"/>
  </cols>
  <sheetData>
    <row r="1" spans="1:15" ht="15.5" x14ac:dyDescent="0.35">
      <c r="B1" s="250" t="str">
        <f>IF('Page 1, Agreement'!C4=0," ",'Page 1, Agreement'!C4)</f>
        <v xml:space="preserve"> </v>
      </c>
      <c r="C1" s="250"/>
      <c r="D1" s="250"/>
      <c r="E1" s="250"/>
      <c r="F1" s="250"/>
      <c r="G1" s="250"/>
      <c r="H1" s="250"/>
      <c r="I1" s="250"/>
      <c r="J1" s="250"/>
      <c r="K1" s="250"/>
      <c r="L1" s="250"/>
      <c r="M1" s="250"/>
      <c r="N1" s="250"/>
      <c r="O1" s="250"/>
    </row>
    <row r="2" spans="1:15" ht="15.5" x14ac:dyDescent="0.35">
      <c r="B2" s="250" t="str">
        <f>IF('Page 1, Agreement'!C5=0," ",'Page 1, Agreement'!C5)</f>
        <v xml:space="preserve"> </v>
      </c>
      <c r="C2" s="250"/>
      <c r="D2" s="250"/>
      <c r="E2" s="250"/>
      <c r="F2" s="250"/>
      <c r="G2" s="250"/>
      <c r="H2" s="250"/>
      <c r="I2" s="250"/>
      <c r="J2" s="250"/>
      <c r="K2" s="250"/>
      <c r="L2" s="250"/>
      <c r="M2" s="250"/>
      <c r="N2" s="250"/>
      <c r="O2" s="250"/>
    </row>
    <row r="3" spans="1:15" ht="15.75" customHeight="1" x14ac:dyDescent="0.25">
      <c r="B3" s="247"/>
      <c r="C3" s="247"/>
      <c r="D3" s="247"/>
      <c r="E3" s="247"/>
      <c r="F3" s="247"/>
      <c r="G3" s="247"/>
      <c r="H3" s="247"/>
      <c r="I3" s="247"/>
      <c r="J3" s="247"/>
      <c r="K3" s="247"/>
      <c r="L3" s="247"/>
      <c r="M3" s="247"/>
      <c r="N3" s="247"/>
      <c r="O3" s="247"/>
    </row>
    <row r="4" spans="1:15" s="5" customFormat="1" ht="15.65" customHeight="1" x14ac:dyDescent="0.35">
      <c r="A4" s="165"/>
      <c r="B4" s="253" t="s">
        <v>1</v>
      </c>
      <c r="C4" s="253"/>
      <c r="D4" s="253"/>
      <c r="E4" s="253"/>
      <c r="F4" s="253"/>
      <c r="G4" s="253"/>
      <c r="H4" s="253"/>
      <c r="I4" s="253"/>
      <c r="J4" s="253"/>
      <c r="K4" s="253"/>
      <c r="L4" s="253"/>
      <c r="M4" s="253"/>
      <c r="N4" s="253"/>
      <c r="O4" s="253"/>
    </row>
    <row r="5" spans="1:15" s="5" customFormat="1" ht="15.65" customHeight="1" x14ac:dyDescent="0.35">
      <c r="A5" s="165"/>
      <c r="B5" s="331" t="s">
        <v>2</v>
      </c>
      <c r="C5" s="331"/>
      <c r="D5" s="331"/>
      <c r="E5" s="331"/>
      <c r="F5" s="331"/>
      <c r="G5" s="331"/>
      <c r="H5" s="331"/>
      <c r="I5" s="331"/>
      <c r="J5" s="331"/>
      <c r="K5" s="331"/>
      <c r="L5" s="331"/>
      <c r="M5" s="331"/>
      <c r="N5" s="331"/>
      <c r="O5" s="331"/>
    </row>
    <row r="6" spans="1:15" ht="12" customHeight="1" x14ac:dyDescent="0.3">
      <c r="A6" s="23"/>
      <c r="B6" s="330"/>
      <c r="C6" s="330"/>
      <c r="D6" s="330"/>
      <c r="E6" s="330"/>
      <c r="F6" s="330"/>
      <c r="G6" s="330"/>
      <c r="H6" s="330"/>
      <c r="I6" s="330"/>
      <c r="J6" s="330"/>
      <c r="K6" s="330"/>
      <c r="L6" s="330"/>
      <c r="M6" s="330"/>
      <c r="N6" s="330"/>
      <c r="O6" s="330"/>
    </row>
    <row r="7" spans="1:15" ht="63" customHeight="1" x14ac:dyDescent="0.3">
      <c r="A7" s="23"/>
      <c r="B7" s="325"/>
      <c r="C7" s="325"/>
      <c r="D7" s="325"/>
      <c r="E7" s="325"/>
      <c r="F7" s="325"/>
      <c r="G7" s="325"/>
      <c r="H7" s="325"/>
      <c r="I7" s="325"/>
      <c r="J7" s="325"/>
      <c r="K7" s="325"/>
      <c r="L7" s="325"/>
      <c r="M7" s="325"/>
      <c r="N7" s="325"/>
      <c r="O7" s="325"/>
    </row>
    <row r="8" spans="1:15" ht="12" customHeight="1" x14ac:dyDescent="0.3">
      <c r="A8" s="23"/>
      <c r="B8" s="326"/>
      <c r="C8" s="326"/>
      <c r="D8" s="326"/>
      <c r="E8" s="326"/>
      <c r="F8" s="326"/>
      <c r="G8" s="326"/>
      <c r="H8" s="326"/>
      <c r="I8" s="326"/>
      <c r="J8" s="326"/>
      <c r="K8" s="326"/>
      <c r="L8" s="326"/>
      <c r="M8" s="326"/>
      <c r="N8" s="326"/>
      <c r="O8" s="326"/>
    </row>
    <row r="9" spans="1:15" s="5" customFormat="1" ht="15.65" customHeight="1" x14ac:dyDescent="0.35">
      <c r="A9" s="165"/>
      <c r="B9" s="324" t="s">
        <v>255</v>
      </c>
      <c r="C9" s="324"/>
      <c r="D9" s="324"/>
      <c r="E9" s="324"/>
      <c r="F9" s="324"/>
      <c r="G9" s="324"/>
      <c r="H9" s="324"/>
      <c r="I9" s="324"/>
      <c r="J9" s="324"/>
      <c r="K9" s="324"/>
      <c r="L9" s="324"/>
      <c r="M9" s="324"/>
      <c r="N9" s="324"/>
      <c r="O9" s="324"/>
    </row>
    <row r="10" spans="1:15" ht="12" customHeight="1" x14ac:dyDescent="0.3">
      <c r="A10" s="23"/>
      <c r="B10" s="330"/>
      <c r="C10" s="330"/>
      <c r="D10" s="330"/>
      <c r="E10" s="330"/>
      <c r="F10" s="330"/>
      <c r="G10" s="330"/>
      <c r="H10" s="330"/>
      <c r="I10" s="330"/>
      <c r="J10" s="330"/>
      <c r="K10" s="330"/>
      <c r="L10" s="330"/>
      <c r="M10" s="330"/>
      <c r="N10" s="330"/>
      <c r="O10" s="330"/>
    </row>
    <row r="11" spans="1:15" ht="63" customHeight="1" x14ac:dyDescent="0.3">
      <c r="A11" s="23"/>
      <c r="B11" s="325"/>
      <c r="C11" s="325"/>
      <c r="D11" s="325"/>
      <c r="E11" s="325"/>
      <c r="F11" s="325"/>
      <c r="G11" s="325"/>
      <c r="H11" s="325"/>
      <c r="I11" s="325"/>
      <c r="J11" s="325"/>
      <c r="K11" s="325"/>
      <c r="L11" s="325"/>
      <c r="M11" s="325"/>
      <c r="N11" s="325"/>
      <c r="O11" s="325"/>
    </row>
    <row r="12" spans="1:15" ht="12" customHeight="1" x14ac:dyDescent="0.3">
      <c r="A12" s="23"/>
      <c r="B12" s="328"/>
      <c r="C12" s="328"/>
      <c r="D12" s="328"/>
      <c r="E12" s="328"/>
      <c r="F12" s="328"/>
      <c r="G12" s="328"/>
      <c r="H12" s="328"/>
      <c r="I12" s="328"/>
      <c r="J12" s="328"/>
      <c r="K12" s="328"/>
      <c r="L12" s="328"/>
      <c r="M12" s="328"/>
      <c r="N12" s="328"/>
      <c r="O12" s="328"/>
    </row>
    <row r="13" spans="1:15" s="5" customFormat="1" ht="15.65" customHeight="1" x14ac:dyDescent="0.35">
      <c r="A13" s="7"/>
      <c r="B13" s="327" t="s">
        <v>220</v>
      </c>
      <c r="C13" s="327"/>
      <c r="D13" s="327"/>
      <c r="E13" s="327"/>
      <c r="F13" s="327"/>
      <c r="G13" s="327"/>
      <c r="H13" s="327"/>
      <c r="I13" s="327"/>
      <c r="J13" s="327"/>
      <c r="K13" s="327"/>
      <c r="L13" s="327"/>
      <c r="M13" s="327"/>
      <c r="N13" s="327"/>
      <c r="O13" s="327"/>
    </row>
    <row r="14" spans="1:15" s="5" customFormat="1" ht="15.65" customHeight="1" x14ac:dyDescent="0.35">
      <c r="A14" s="2"/>
      <c r="B14" s="323" t="s">
        <v>179</v>
      </c>
      <c r="C14" s="323"/>
      <c r="D14" s="323"/>
      <c r="E14" s="323"/>
      <c r="F14" s="323"/>
      <c r="G14" s="323"/>
      <c r="H14" s="323"/>
      <c r="I14" s="323"/>
      <c r="J14" s="323"/>
      <c r="K14" s="323"/>
      <c r="L14" s="323"/>
      <c r="M14" s="323"/>
      <c r="N14" s="323"/>
      <c r="O14" s="323"/>
    </row>
    <row r="15" spans="1:15" s="5" customFormat="1" ht="12" customHeight="1" x14ac:dyDescent="0.35">
      <c r="A15" s="2"/>
      <c r="B15" s="250"/>
      <c r="C15" s="250"/>
      <c r="D15" s="250"/>
      <c r="E15" s="250"/>
      <c r="F15" s="250"/>
      <c r="G15" s="250"/>
      <c r="H15" s="250"/>
      <c r="I15" s="250"/>
      <c r="J15" s="250"/>
      <c r="K15" s="250"/>
      <c r="L15" s="250"/>
      <c r="M15" s="250"/>
      <c r="N15" s="250"/>
      <c r="O15" s="250"/>
    </row>
    <row r="16" spans="1:15" ht="63" customHeight="1" x14ac:dyDescent="0.3">
      <c r="A16" s="23"/>
      <c r="B16" s="325"/>
      <c r="C16" s="325"/>
      <c r="D16" s="325"/>
      <c r="E16" s="325"/>
      <c r="F16" s="325"/>
      <c r="G16" s="325"/>
      <c r="H16" s="325"/>
      <c r="I16" s="325"/>
      <c r="J16" s="325"/>
      <c r="K16" s="325"/>
      <c r="L16" s="325"/>
      <c r="M16" s="325"/>
      <c r="N16" s="325"/>
      <c r="O16" s="325"/>
    </row>
    <row r="17" spans="1:15" s="5" customFormat="1" ht="12" customHeight="1" x14ac:dyDescent="0.35">
      <c r="A17" s="2"/>
      <c r="B17" s="250"/>
      <c r="C17" s="250"/>
      <c r="D17" s="250"/>
      <c r="E17" s="250"/>
      <c r="F17" s="250"/>
      <c r="G17" s="250"/>
      <c r="H17" s="250"/>
      <c r="I17" s="250"/>
      <c r="J17" s="250"/>
      <c r="K17" s="250"/>
      <c r="L17" s="250"/>
      <c r="M17" s="250"/>
      <c r="N17" s="250"/>
      <c r="O17" s="250"/>
    </row>
    <row r="18" spans="1:15" s="5" customFormat="1" ht="15.65" customHeight="1" x14ac:dyDescent="0.35">
      <c r="A18" s="7"/>
      <c r="B18" s="329" t="s">
        <v>302</v>
      </c>
      <c r="C18" s="329"/>
      <c r="D18" s="329"/>
      <c r="E18" s="329"/>
      <c r="F18" s="329"/>
      <c r="G18" s="329"/>
      <c r="H18" s="329"/>
      <c r="I18" s="329"/>
      <c r="J18" s="329"/>
      <c r="K18" s="3" t="s">
        <v>83</v>
      </c>
      <c r="L18" s="116"/>
      <c r="M18" s="3" t="s">
        <v>84</v>
      </c>
      <c r="N18" s="116"/>
      <c r="O18" s="2"/>
    </row>
    <row r="19" spans="1:15" s="5" customFormat="1" ht="15.65" customHeight="1" x14ac:dyDescent="0.35">
      <c r="A19" s="2"/>
      <c r="B19" s="245" t="s">
        <v>303</v>
      </c>
      <c r="C19" s="245"/>
      <c r="D19" s="245"/>
      <c r="E19" s="245"/>
      <c r="F19" s="245"/>
      <c r="G19" s="245"/>
      <c r="H19" s="245"/>
      <c r="I19" s="245"/>
      <c r="J19" s="245"/>
      <c r="K19" s="245"/>
      <c r="L19" s="245"/>
      <c r="M19" s="245"/>
      <c r="N19" s="245"/>
      <c r="O19" s="245"/>
    </row>
    <row r="20" spans="1:15" s="5" customFormat="1" ht="15.65" customHeight="1" x14ac:dyDescent="0.35">
      <c r="A20" s="7"/>
      <c r="B20" s="324" t="s">
        <v>164</v>
      </c>
      <c r="C20" s="324"/>
      <c r="D20" s="324"/>
      <c r="E20" s="324"/>
      <c r="F20" s="324"/>
      <c r="G20" s="324"/>
      <c r="H20" s="324"/>
      <c r="I20" s="324"/>
      <c r="J20" s="324"/>
      <c r="K20" s="324"/>
      <c r="L20" s="324"/>
      <c r="M20" s="324"/>
      <c r="N20" s="324"/>
      <c r="O20" s="324"/>
    </row>
    <row r="21" spans="1:15" s="5" customFormat="1" ht="12" customHeight="1" x14ac:dyDescent="0.35">
      <c r="A21" s="2"/>
      <c r="B21" s="250"/>
      <c r="C21" s="250"/>
      <c r="D21" s="250"/>
      <c r="E21" s="250"/>
      <c r="F21" s="250"/>
      <c r="G21" s="250"/>
      <c r="H21" s="250"/>
      <c r="I21" s="250"/>
      <c r="J21" s="250"/>
      <c r="K21" s="250"/>
      <c r="L21" s="250"/>
      <c r="M21" s="250"/>
      <c r="N21" s="250"/>
      <c r="O21" s="250"/>
    </row>
    <row r="22" spans="1:15" ht="33" customHeight="1" x14ac:dyDescent="0.3">
      <c r="A22" s="23"/>
      <c r="B22" s="325"/>
      <c r="C22" s="325"/>
      <c r="D22" s="325"/>
      <c r="E22" s="325"/>
      <c r="F22" s="325"/>
      <c r="G22" s="325"/>
      <c r="H22" s="325"/>
      <c r="I22" s="325"/>
      <c r="J22" s="325"/>
      <c r="K22" s="325"/>
      <c r="L22" s="325"/>
      <c r="M22" s="325"/>
      <c r="N22" s="325"/>
      <c r="O22" s="325"/>
    </row>
    <row r="23" spans="1:15" ht="12" customHeight="1" x14ac:dyDescent="0.3">
      <c r="A23" s="23"/>
      <c r="B23" s="326"/>
      <c r="C23" s="326"/>
      <c r="D23" s="326"/>
      <c r="E23" s="326"/>
      <c r="F23" s="326"/>
      <c r="G23" s="326"/>
      <c r="H23" s="326"/>
      <c r="I23" s="326"/>
      <c r="J23" s="326"/>
      <c r="K23" s="326"/>
      <c r="L23" s="326"/>
      <c r="M23" s="326"/>
      <c r="N23" s="326"/>
      <c r="O23" s="326"/>
    </row>
    <row r="24" spans="1:15" s="5" customFormat="1" ht="33" customHeight="1" x14ac:dyDescent="0.35">
      <c r="A24" s="166" t="str">
        <f>"B."</f>
        <v>B.</v>
      </c>
      <c r="B24" s="332" t="s">
        <v>225</v>
      </c>
      <c r="C24" s="332"/>
      <c r="D24" s="332"/>
      <c r="E24" s="332"/>
      <c r="F24" s="332"/>
      <c r="G24" s="332"/>
      <c r="H24" s="332"/>
      <c r="I24" s="332"/>
      <c r="J24" s="332"/>
      <c r="K24" s="332"/>
      <c r="L24" s="332"/>
      <c r="M24" s="332"/>
      <c r="N24" s="332"/>
      <c r="O24" s="332"/>
    </row>
    <row r="25" spans="1:15" ht="12" customHeight="1" x14ac:dyDescent="0.3">
      <c r="A25" s="23"/>
      <c r="B25" s="330"/>
      <c r="C25" s="330"/>
      <c r="D25" s="330"/>
      <c r="E25" s="330"/>
      <c r="F25" s="330"/>
      <c r="G25" s="330"/>
      <c r="H25" s="330"/>
      <c r="I25" s="330"/>
      <c r="J25" s="330"/>
      <c r="K25" s="330"/>
      <c r="L25" s="330"/>
      <c r="M25" s="330"/>
      <c r="N25" s="330"/>
      <c r="O25" s="330"/>
    </row>
    <row r="26" spans="1:15" ht="63" customHeight="1" x14ac:dyDescent="0.3">
      <c r="A26" s="23"/>
      <c r="B26" s="325"/>
      <c r="C26" s="325"/>
      <c r="D26" s="325"/>
      <c r="E26" s="325"/>
      <c r="F26" s="325"/>
      <c r="G26" s="325"/>
      <c r="H26" s="325"/>
      <c r="I26" s="325"/>
      <c r="J26" s="325"/>
      <c r="K26" s="325"/>
      <c r="L26" s="325"/>
      <c r="M26" s="325"/>
      <c r="N26" s="325"/>
      <c r="O26" s="325"/>
    </row>
    <row r="27" spans="1:15" ht="12" customHeight="1" x14ac:dyDescent="0.3">
      <c r="A27" s="23"/>
      <c r="B27" s="330"/>
      <c r="C27" s="330"/>
      <c r="D27" s="330"/>
      <c r="E27" s="330"/>
      <c r="F27" s="330"/>
      <c r="G27" s="330"/>
      <c r="H27" s="330"/>
      <c r="I27" s="330"/>
      <c r="J27" s="330"/>
      <c r="K27" s="330"/>
      <c r="L27" s="330"/>
      <c r="M27" s="330"/>
      <c r="N27" s="330"/>
      <c r="O27" s="330"/>
    </row>
    <row r="28" spans="1:15" s="5" customFormat="1" ht="63" customHeight="1" x14ac:dyDescent="0.35">
      <c r="A28" s="166" t="str">
        <f>"C."</f>
        <v>C.</v>
      </c>
      <c r="B28" s="332" t="s">
        <v>226</v>
      </c>
      <c r="C28" s="332"/>
      <c r="D28" s="332"/>
      <c r="E28" s="332"/>
      <c r="F28" s="332"/>
      <c r="G28" s="332"/>
      <c r="H28" s="332"/>
      <c r="I28" s="332"/>
      <c r="J28" s="332"/>
      <c r="K28" s="332"/>
      <c r="L28" s="332"/>
      <c r="M28" s="332"/>
      <c r="N28" s="332"/>
      <c r="O28" s="332"/>
    </row>
    <row r="29" spans="1:15" ht="12" customHeight="1" x14ac:dyDescent="0.3">
      <c r="A29" s="23"/>
      <c r="B29" s="330"/>
      <c r="C29" s="330"/>
      <c r="D29" s="330"/>
      <c r="E29" s="330"/>
      <c r="F29" s="330"/>
      <c r="G29" s="330"/>
      <c r="H29" s="330"/>
      <c r="I29" s="330"/>
      <c r="J29" s="330"/>
      <c r="K29" s="330"/>
      <c r="L29" s="330"/>
      <c r="M29" s="330"/>
      <c r="N29" s="330"/>
      <c r="O29" s="330"/>
    </row>
    <row r="30" spans="1:15" ht="63" customHeight="1" x14ac:dyDescent="0.3">
      <c r="A30" s="23"/>
      <c r="B30" s="325"/>
      <c r="C30" s="325"/>
      <c r="D30" s="325"/>
      <c r="E30" s="325"/>
      <c r="F30" s="325"/>
      <c r="G30" s="325"/>
      <c r="H30" s="325"/>
      <c r="I30" s="325"/>
      <c r="J30" s="325"/>
      <c r="K30" s="325"/>
      <c r="L30" s="325"/>
      <c r="M30" s="325"/>
      <c r="N30" s="325"/>
      <c r="O30" s="325"/>
    </row>
    <row r="33" ht="12" customHeight="1" x14ac:dyDescent="0.25"/>
  </sheetData>
  <sheetProtection algorithmName="SHA-512" hashValue="CyMRdXFJ8CAXvWceZErNS68xojA8eQnjzEV6HUGU8dieqZKtoJfbNm2elDJM47UfLAN7i8xOboJX8X+PXjWL5Q==" saltValue="M9xCpzKps+T1btQigXxK5A==" spinCount="100000" sheet="1" selectLockedCells="1"/>
  <mergeCells count="30">
    <mergeCell ref="B30:O30"/>
    <mergeCell ref="B19:O19"/>
    <mergeCell ref="B26:O26"/>
    <mergeCell ref="B29:O29"/>
    <mergeCell ref="B27:O27"/>
    <mergeCell ref="B28:O28"/>
    <mergeCell ref="B25:O25"/>
    <mergeCell ref="B24:O24"/>
    <mergeCell ref="B23:O23"/>
    <mergeCell ref="B1:O1"/>
    <mergeCell ref="B10:O10"/>
    <mergeCell ref="B4:O4"/>
    <mergeCell ref="B6:O6"/>
    <mergeCell ref="B7:O7"/>
    <mergeCell ref="B5:O5"/>
    <mergeCell ref="B2:O2"/>
    <mergeCell ref="B3:O3"/>
    <mergeCell ref="B14:O14"/>
    <mergeCell ref="B20:O20"/>
    <mergeCell ref="B22:O22"/>
    <mergeCell ref="B21:O21"/>
    <mergeCell ref="B8:O8"/>
    <mergeCell ref="B13:O13"/>
    <mergeCell ref="B12:O12"/>
    <mergeCell ref="B11:O11"/>
    <mergeCell ref="B9:O9"/>
    <mergeCell ref="B16:O16"/>
    <mergeCell ref="B15:O15"/>
    <mergeCell ref="B17:O17"/>
    <mergeCell ref="B18:J18"/>
  </mergeCells>
  <phoneticPr fontId="2" type="noConversion"/>
  <printOptions horizontalCentered="1"/>
  <pageMargins left="0.25" right="0.25" top="0.5" bottom="0.75" header="0.25" footer="0.25"/>
  <pageSetup scale="94" orientation="portrait" r:id="rId1"/>
  <headerFooter alignWithMargins="0">
    <oddHeader>&amp;C&amp;"Times New Roman,Bold"&amp;12Public Disclosure of Proposed Collective Bargaining Agreement&amp;R&amp;"Times New Roman,Regular"&amp;12Page 2</oddHeader>
    <oddFooter>&amp;L&amp;"Times New Roman,Regular"Printed &amp;D at &amp;T&amp;R&amp;"Times New Roman,Regular"Los Angeles County Office of Education
 Business Advisory Services
Revised 07/23/2024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O25"/>
  <sheetViews>
    <sheetView zoomScaleNormal="100" workbookViewId="0">
      <selection activeCell="B6" sqref="B6:O6"/>
    </sheetView>
  </sheetViews>
  <sheetFormatPr defaultRowHeight="12.5" x14ac:dyDescent="0.25"/>
  <cols>
    <col min="1" max="1" width="2.7265625" customWidth="1"/>
    <col min="5" max="5" width="7" customWidth="1"/>
    <col min="6" max="6" width="13.26953125" customWidth="1"/>
    <col min="11" max="11" width="18" customWidth="1"/>
    <col min="12" max="12" width="3.81640625" hidden="1" customWidth="1"/>
    <col min="13" max="15" width="9.1796875" hidden="1" customWidth="1"/>
  </cols>
  <sheetData>
    <row r="1" spans="1:15" ht="15.65" customHeight="1" x14ac:dyDescent="0.35">
      <c r="B1" s="250" t="str">
        <f>IF('Page 1, Agreement'!C4=0," ",'Page 1, Agreement'!C4)</f>
        <v xml:space="preserve"> </v>
      </c>
      <c r="C1" s="250"/>
      <c r="D1" s="250"/>
      <c r="E1" s="250"/>
      <c r="F1" s="250"/>
      <c r="G1" s="250"/>
      <c r="H1" s="250"/>
      <c r="I1" s="250"/>
      <c r="J1" s="250"/>
      <c r="K1" s="250"/>
    </row>
    <row r="2" spans="1:15" ht="15.65" customHeight="1" x14ac:dyDescent="0.35">
      <c r="B2" s="250" t="str">
        <f>IF('Page 1, Agreement'!C5=0," ",'Page 1, Agreement'!C5)</f>
        <v xml:space="preserve"> </v>
      </c>
      <c r="C2" s="250"/>
      <c r="D2" s="250"/>
      <c r="E2" s="250"/>
      <c r="F2" s="250"/>
      <c r="G2" s="250"/>
      <c r="H2" s="250"/>
      <c r="I2" s="250"/>
      <c r="J2" s="250"/>
      <c r="K2" s="250"/>
    </row>
    <row r="3" spans="1:15" ht="15.65" customHeight="1" x14ac:dyDescent="0.25">
      <c r="B3" s="247"/>
      <c r="C3" s="247"/>
      <c r="D3" s="247"/>
      <c r="E3" s="247"/>
      <c r="F3" s="247"/>
      <c r="G3" s="247"/>
      <c r="H3" s="247"/>
      <c r="I3" s="247"/>
      <c r="J3" s="247"/>
      <c r="K3" s="247"/>
    </row>
    <row r="4" spans="1:15" s="5" customFormat="1" ht="15.65" customHeight="1" x14ac:dyDescent="0.35">
      <c r="A4" s="85" t="str">
        <f>"D."</f>
        <v>D.</v>
      </c>
      <c r="B4" s="249" t="s">
        <v>309</v>
      </c>
      <c r="C4" s="249"/>
      <c r="D4" s="249"/>
      <c r="E4" s="249"/>
      <c r="F4" s="249"/>
      <c r="G4" s="249"/>
      <c r="H4" s="249"/>
      <c r="I4" s="249"/>
      <c r="J4" s="249"/>
      <c r="K4" s="249"/>
      <c r="L4" s="249"/>
      <c r="M4" s="249"/>
      <c r="N4" s="249"/>
      <c r="O4" s="249"/>
    </row>
    <row r="5" spans="1:15" s="5" customFormat="1" ht="12" customHeight="1" x14ac:dyDescent="0.35">
      <c r="A5" s="85"/>
      <c r="B5" s="252"/>
      <c r="C5" s="252"/>
      <c r="D5" s="252"/>
      <c r="E5" s="252"/>
      <c r="F5" s="252"/>
      <c r="G5" s="252"/>
      <c r="H5" s="252"/>
      <c r="I5" s="252"/>
      <c r="J5" s="252"/>
      <c r="K5" s="252"/>
      <c r="L5" s="22"/>
      <c r="M5" s="22"/>
      <c r="N5" s="22"/>
      <c r="O5" s="22"/>
    </row>
    <row r="6" spans="1:15" ht="85" customHeight="1" x14ac:dyDescent="0.3">
      <c r="A6" s="23"/>
      <c r="B6" s="325"/>
      <c r="C6" s="325"/>
      <c r="D6" s="325"/>
      <c r="E6" s="325"/>
      <c r="F6" s="325"/>
      <c r="G6" s="325"/>
      <c r="H6" s="325"/>
      <c r="I6" s="325"/>
      <c r="J6" s="325"/>
      <c r="K6" s="325"/>
      <c r="L6" s="325"/>
      <c r="M6" s="325"/>
      <c r="N6" s="325"/>
      <c r="O6" s="325"/>
    </row>
    <row r="7" spans="1:15" ht="12" customHeight="1" x14ac:dyDescent="0.3">
      <c r="A7" s="23"/>
      <c r="B7" s="326"/>
      <c r="C7" s="326"/>
      <c r="D7" s="326"/>
      <c r="E7" s="326"/>
      <c r="F7" s="326"/>
      <c r="G7" s="326"/>
      <c r="H7" s="326"/>
      <c r="I7" s="326"/>
      <c r="J7" s="326"/>
      <c r="K7" s="326"/>
    </row>
    <row r="8" spans="1:15" s="5" customFormat="1" ht="33" customHeight="1" x14ac:dyDescent="0.35">
      <c r="A8" s="86" t="s">
        <v>142</v>
      </c>
      <c r="B8" s="332" t="s">
        <v>163</v>
      </c>
      <c r="C8" s="332"/>
      <c r="D8" s="332"/>
      <c r="E8" s="332"/>
      <c r="F8" s="332"/>
      <c r="G8" s="332"/>
      <c r="H8" s="332"/>
      <c r="I8" s="332"/>
      <c r="J8" s="332"/>
      <c r="K8" s="332"/>
    </row>
    <row r="9" spans="1:15" ht="12" customHeight="1" x14ac:dyDescent="0.3">
      <c r="A9" s="23"/>
      <c r="B9" s="330"/>
      <c r="C9" s="330"/>
      <c r="D9" s="330"/>
      <c r="E9" s="330"/>
      <c r="F9" s="330"/>
      <c r="G9" s="330"/>
      <c r="H9" s="330"/>
      <c r="I9" s="330"/>
      <c r="J9" s="330"/>
      <c r="K9" s="330"/>
    </row>
    <row r="10" spans="1:15" ht="85" customHeight="1" x14ac:dyDescent="0.3">
      <c r="A10" s="23"/>
      <c r="B10" s="325"/>
      <c r="C10" s="325"/>
      <c r="D10" s="325"/>
      <c r="E10" s="325"/>
      <c r="F10" s="325"/>
      <c r="G10" s="325"/>
      <c r="H10" s="325"/>
      <c r="I10" s="325"/>
      <c r="J10" s="325"/>
      <c r="K10" s="325"/>
    </row>
    <row r="11" spans="1:15" ht="12" customHeight="1" x14ac:dyDescent="0.3">
      <c r="A11" s="23"/>
      <c r="B11" s="328"/>
      <c r="C11" s="328"/>
      <c r="D11" s="328"/>
      <c r="E11" s="328"/>
      <c r="F11" s="328"/>
      <c r="G11" s="328"/>
      <c r="H11" s="328"/>
      <c r="I11" s="328"/>
      <c r="J11" s="328"/>
      <c r="K11" s="328"/>
    </row>
    <row r="12" spans="1:15" s="5" customFormat="1" ht="15.65" customHeight="1" x14ac:dyDescent="0.35">
      <c r="A12" s="85" t="s">
        <v>143</v>
      </c>
      <c r="B12" s="249" t="s">
        <v>98</v>
      </c>
      <c r="C12" s="249"/>
      <c r="D12" s="249"/>
      <c r="E12" s="249"/>
      <c r="F12" s="249"/>
      <c r="G12" s="249"/>
      <c r="H12" s="249"/>
      <c r="I12" s="249"/>
      <c r="J12" s="249"/>
      <c r="K12" s="249"/>
    </row>
    <row r="13" spans="1:15" s="5" customFormat="1" ht="15.65" customHeight="1" x14ac:dyDescent="0.35">
      <c r="A13" s="2"/>
      <c r="B13" s="245" t="s">
        <v>46</v>
      </c>
      <c r="C13" s="245"/>
      <c r="D13" s="245"/>
      <c r="E13" s="245"/>
      <c r="F13" s="245"/>
      <c r="G13" s="245"/>
      <c r="H13" s="245"/>
      <c r="I13" s="245"/>
      <c r="J13" s="245"/>
      <c r="K13" s="245"/>
    </row>
    <row r="14" spans="1:15" ht="12" customHeight="1" x14ac:dyDescent="0.3">
      <c r="A14" s="23"/>
      <c r="B14" s="330"/>
      <c r="C14" s="330"/>
      <c r="D14" s="330"/>
      <c r="E14" s="330"/>
      <c r="F14" s="330"/>
      <c r="G14" s="330"/>
      <c r="H14" s="330"/>
      <c r="I14" s="330"/>
      <c r="J14" s="330"/>
      <c r="K14" s="330"/>
    </row>
    <row r="15" spans="1:15" ht="85" customHeight="1" x14ac:dyDescent="0.3">
      <c r="A15" s="23"/>
      <c r="B15" s="325"/>
      <c r="C15" s="325"/>
      <c r="D15" s="325"/>
      <c r="E15" s="325"/>
      <c r="F15" s="325"/>
      <c r="G15" s="325"/>
      <c r="H15" s="325"/>
      <c r="I15" s="325"/>
      <c r="J15" s="325"/>
      <c r="K15" s="325"/>
    </row>
    <row r="16" spans="1:15" ht="12" customHeight="1" x14ac:dyDescent="0.3">
      <c r="A16" s="23"/>
      <c r="B16" s="326"/>
      <c r="C16" s="326"/>
      <c r="D16" s="326"/>
      <c r="E16" s="326"/>
      <c r="F16" s="326"/>
      <c r="G16" s="326"/>
      <c r="H16" s="326"/>
      <c r="I16" s="326"/>
      <c r="J16" s="326"/>
      <c r="K16" s="326"/>
    </row>
    <row r="17" spans="1:11" s="5" customFormat="1" ht="15.65" customHeight="1" x14ac:dyDescent="0.35">
      <c r="A17" s="20"/>
      <c r="B17" s="245" t="s">
        <v>47</v>
      </c>
      <c r="C17" s="249"/>
      <c r="D17" s="249"/>
      <c r="E17" s="249"/>
      <c r="F17" s="249"/>
      <c r="G17" s="249"/>
      <c r="H17" s="249"/>
      <c r="I17" s="249"/>
      <c r="J17" s="249"/>
      <c r="K17" s="249"/>
    </row>
    <row r="18" spans="1:11" s="5" customFormat="1" ht="15.65" customHeight="1" x14ac:dyDescent="0.35">
      <c r="A18" s="2"/>
      <c r="B18" s="245" t="s">
        <v>256</v>
      </c>
      <c r="C18" s="245"/>
      <c r="D18" s="245"/>
      <c r="E18" s="245"/>
      <c r="F18" s="245"/>
      <c r="G18" s="245"/>
      <c r="H18" s="245"/>
      <c r="I18" s="245"/>
      <c r="J18" s="245"/>
      <c r="K18" s="245"/>
    </row>
    <row r="19" spans="1:11" ht="12" customHeight="1" x14ac:dyDescent="0.3">
      <c r="A19" s="23"/>
      <c r="B19" s="330"/>
      <c r="C19" s="330"/>
      <c r="D19" s="330"/>
      <c r="E19" s="330"/>
      <c r="F19" s="330"/>
      <c r="G19" s="330"/>
      <c r="H19" s="330"/>
      <c r="I19" s="330"/>
      <c r="J19" s="330"/>
      <c r="K19" s="330"/>
    </row>
    <row r="20" spans="1:11" ht="85" customHeight="1" x14ac:dyDescent="0.3">
      <c r="A20" s="23"/>
      <c r="B20" s="325"/>
      <c r="C20" s="325"/>
      <c r="D20" s="325"/>
      <c r="E20" s="325"/>
      <c r="F20" s="325"/>
      <c r="G20" s="325"/>
      <c r="H20" s="325"/>
      <c r="I20" s="325"/>
      <c r="J20" s="325"/>
      <c r="K20" s="325"/>
    </row>
    <row r="21" spans="1:11" ht="12" customHeight="1" x14ac:dyDescent="0.3">
      <c r="A21" s="23"/>
      <c r="B21" s="330"/>
      <c r="C21" s="330"/>
      <c r="D21" s="330"/>
      <c r="E21" s="330"/>
      <c r="F21" s="330"/>
      <c r="G21" s="330"/>
      <c r="H21" s="330"/>
      <c r="I21" s="330"/>
      <c r="J21" s="330"/>
      <c r="K21" s="330"/>
    </row>
    <row r="22" spans="1:11" s="5" customFormat="1" ht="15.65" customHeight="1" x14ac:dyDescent="0.35">
      <c r="A22" s="20"/>
      <c r="B22" s="245" t="s">
        <v>48</v>
      </c>
      <c r="C22" s="249"/>
      <c r="D22" s="249"/>
      <c r="E22" s="249"/>
      <c r="F22" s="249"/>
      <c r="G22" s="249"/>
      <c r="H22" s="249"/>
      <c r="I22" s="249"/>
      <c r="J22" s="249"/>
      <c r="K22" s="249"/>
    </row>
    <row r="23" spans="1:11" s="5" customFormat="1" ht="15.65" customHeight="1" x14ac:dyDescent="0.35">
      <c r="A23" s="2"/>
      <c r="B23" s="249" t="s">
        <v>49</v>
      </c>
      <c r="C23" s="249"/>
      <c r="D23" s="249"/>
      <c r="E23" s="249"/>
      <c r="F23" s="249"/>
      <c r="G23" s="249"/>
      <c r="H23" s="249"/>
      <c r="I23" s="249"/>
      <c r="J23" s="249"/>
      <c r="K23" s="249"/>
    </row>
    <row r="24" spans="1:11" s="5" customFormat="1" ht="12" customHeight="1" x14ac:dyDescent="0.35">
      <c r="A24" s="2"/>
      <c r="B24" s="245"/>
      <c r="C24" s="245"/>
      <c r="D24" s="245"/>
      <c r="E24" s="245"/>
      <c r="F24" s="245"/>
      <c r="G24" s="245"/>
      <c r="H24" s="245"/>
      <c r="I24" s="245"/>
      <c r="J24" s="245"/>
      <c r="K24" s="245"/>
    </row>
    <row r="25" spans="1:11" ht="85" customHeight="1" x14ac:dyDescent="0.3">
      <c r="A25" s="23"/>
      <c r="B25" s="325"/>
      <c r="C25" s="325"/>
      <c r="D25" s="325"/>
      <c r="E25" s="325"/>
      <c r="F25" s="325"/>
      <c r="G25" s="325"/>
      <c r="H25" s="325"/>
      <c r="I25" s="325"/>
      <c r="J25" s="325"/>
      <c r="K25" s="325"/>
    </row>
  </sheetData>
  <sheetProtection algorithmName="SHA-512" hashValue="fni18+iqgBgkIZtOrP+5KTKxjvL1lSv2ibCh5P0yPAs8U5GKMV68YVQxbzfbXxGgfEt5s4Xrp2x9wiJrhpMayw==" saltValue="QxSWoJtpnXJHmb67Ibo7zg==" spinCount="100000" sheet="1" selectLockedCells="1"/>
  <mergeCells count="25">
    <mergeCell ref="B1:K1"/>
    <mergeCell ref="B3:K3"/>
    <mergeCell ref="B6:O6"/>
    <mergeCell ref="B4:O4"/>
    <mergeCell ref="B5:K5"/>
    <mergeCell ref="B2:K2"/>
    <mergeCell ref="B25:K25"/>
    <mergeCell ref="B22:K22"/>
    <mergeCell ref="B23:K23"/>
    <mergeCell ref="B24:K24"/>
    <mergeCell ref="B8:K8"/>
    <mergeCell ref="B7:K7"/>
    <mergeCell ref="B19:K19"/>
    <mergeCell ref="B9:K9"/>
    <mergeCell ref="B10:K10"/>
    <mergeCell ref="B21:K21"/>
    <mergeCell ref="B11:K11"/>
    <mergeCell ref="B14:K14"/>
    <mergeCell ref="B20:K20"/>
    <mergeCell ref="B18:K18"/>
    <mergeCell ref="B12:K12"/>
    <mergeCell ref="B17:K17"/>
    <mergeCell ref="B16:K16"/>
    <mergeCell ref="B13:K13"/>
    <mergeCell ref="B15:K15"/>
  </mergeCells>
  <phoneticPr fontId="2" type="noConversion"/>
  <printOptions horizontalCentered="1"/>
  <pageMargins left="0.25" right="0.25" top="0.5" bottom="0.75" header="0.25" footer="0.25"/>
  <pageSetup scale="98" orientation="portrait" r:id="rId1"/>
  <headerFooter alignWithMargins="0">
    <oddHeader>&amp;C&amp;"Times New Roman,Bold"&amp;12Public Disclosure of Proposed Collective Bargaining Agreement&amp;R&amp;"Times New Roman,Regular"&amp;12Page 3</oddHeader>
    <oddFooter>&amp;L&amp;"Times New Roman,Regular"Printed &amp;D at &amp;T&amp;R&amp;"Times New Roman,Regular"Los Angeles County Office of Education
 Business Advisory Services
Revised 07/23/2024</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pageSetUpPr fitToPage="1"/>
  </sheetPr>
  <dimension ref="A1:H42"/>
  <sheetViews>
    <sheetView zoomScaleNormal="100" workbookViewId="0">
      <selection activeCell="C8" sqref="C8"/>
    </sheetView>
  </sheetViews>
  <sheetFormatPr defaultRowHeight="12.5" x14ac:dyDescent="0.25"/>
  <cols>
    <col min="1" max="1" width="34.7265625" customWidth="1"/>
    <col min="2" max="2" width="9.26953125" style="1" customWidth="1"/>
    <col min="3" max="6" width="14.7265625" customWidth="1"/>
    <col min="7" max="7" width="6.1796875" customWidth="1"/>
    <col min="8" max="8" width="94.7265625" customWidth="1"/>
  </cols>
  <sheetData>
    <row r="1" spans="1:8" ht="15.5" x14ac:dyDescent="0.35">
      <c r="A1" s="250" t="str">
        <f>IF('Page 1, Agreement'!C4=0," ",'Page 1, Agreement'!C4)</f>
        <v xml:space="preserve"> </v>
      </c>
      <c r="B1" s="250"/>
      <c r="C1" s="250"/>
      <c r="D1" s="250"/>
      <c r="E1" s="250"/>
      <c r="F1" s="250"/>
      <c r="H1" s="99"/>
    </row>
    <row r="2" spans="1:8" ht="14" x14ac:dyDescent="0.3">
      <c r="A2" s="247"/>
      <c r="B2" s="247"/>
      <c r="C2" s="247"/>
      <c r="D2" s="247"/>
      <c r="E2" s="247"/>
      <c r="F2" s="247"/>
      <c r="H2" s="99"/>
    </row>
    <row r="3" spans="1:8" ht="15" x14ac:dyDescent="0.3">
      <c r="A3" s="249" t="s">
        <v>144</v>
      </c>
      <c r="B3" s="249"/>
      <c r="C3" s="249"/>
      <c r="D3" s="249"/>
      <c r="E3" s="249"/>
      <c r="F3" s="249"/>
      <c r="H3" s="215" t="s">
        <v>338</v>
      </c>
    </row>
    <row r="4" spans="1:8" ht="15" customHeight="1" x14ac:dyDescent="0.3">
      <c r="A4" s="252"/>
      <c r="B4" s="252"/>
      <c r="C4" s="252"/>
      <c r="D4" s="252"/>
      <c r="E4" s="252"/>
      <c r="F4" s="252"/>
      <c r="H4" s="215" t="s">
        <v>337</v>
      </c>
    </row>
    <row r="5" spans="1:8" ht="15" x14ac:dyDescent="0.3">
      <c r="A5" s="344"/>
      <c r="B5" s="344"/>
      <c r="C5" s="252" t="s">
        <v>86</v>
      </c>
      <c r="D5" s="252"/>
      <c r="E5" s="252"/>
      <c r="F5" s="252"/>
    </row>
    <row r="6" spans="1:8" ht="16" thickBot="1" x14ac:dyDescent="0.4">
      <c r="A6" s="343" t="s">
        <v>99</v>
      </c>
      <c r="B6" s="343"/>
      <c r="C6" s="342" t="str">
        <f>IF('Page 1, Agreement'!C5=0," ",'Page 1, Agreement'!C5)</f>
        <v xml:space="preserve"> </v>
      </c>
      <c r="D6" s="342"/>
      <c r="E6" s="342"/>
      <c r="F6" s="342"/>
    </row>
    <row r="7" spans="1:8" ht="13" thickTop="1" x14ac:dyDescent="0.25">
      <c r="A7" s="333"/>
      <c r="B7" s="334"/>
      <c r="C7" s="26" t="s">
        <v>50</v>
      </c>
      <c r="D7" s="26" t="s">
        <v>51</v>
      </c>
      <c r="E7" s="26" t="s">
        <v>52</v>
      </c>
      <c r="F7" s="27" t="s">
        <v>53</v>
      </c>
    </row>
    <row r="8" spans="1:8" ht="62.15" customHeight="1" x14ac:dyDescent="0.3">
      <c r="A8" s="173"/>
      <c r="B8" s="174" t="s">
        <v>210</v>
      </c>
      <c r="C8" s="62" t="s">
        <v>268</v>
      </c>
      <c r="D8" s="28" t="s">
        <v>160</v>
      </c>
      <c r="E8" s="28" t="s">
        <v>168</v>
      </c>
      <c r="F8" s="29" t="s">
        <v>166</v>
      </c>
      <c r="H8" s="216"/>
    </row>
    <row r="9" spans="1:8" ht="15" customHeight="1" x14ac:dyDescent="0.25">
      <c r="A9" s="335" t="s">
        <v>54</v>
      </c>
      <c r="B9" s="336"/>
      <c r="C9" s="65"/>
      <c r="D9" s="65"/>
      <c r="E9" s="65"/>
      <c r="F9" s="66"/>
    </row>
    <row r="10" spans="1:8" ht="20.149999999999999" customHeight="1" x14ac:dyDescent="0.25">
      <c r="A10" s="223" t="s">
        <v>280</v>
      </c>
      <c r="B10" s="241" t="s">
        <v>180</v>
      </c>
      <c r="C10" s="24"/>
      <c r="D10" s="78"/>
      <c r="E10" s="24">
        <v>0</v>
      </c>
      <c r="F10" s="30">
        <f>C10+E10</f>
        <v>0</v>
      </c>
    </row>
    <row r="11" spans="1:8" ht="20.149999999999999" customHeight="1" x14ac:dyDescent="0.25">
      <c r="A11" s="222" t="s">
        <v>197</v>
      </c>
      <c r="B11" s="240" t="s">
        <v>181</v>
      </c>
      <c r="C11" s="24"/>
      <c r="D11" s="164"/>
      <c r="E11" s="24">
        <v>0</v>
      </c>
      <c r="F11" s="30">
        <f>C11+E11</f>
        <v>0</v>
      </c>
    </row>
    <row r="12" spans="1:8" ht="20.149999999999999" customHeight="1" x14ac:dyDescent="0.25">
      <c r="A12" s="222" t="s">
        <v>196</v>
      </c>
      <c r="B12" s="240" t="s">
        <v>182</v>
      </c>
      <c r="C12" s="24"/>
      <c r="D12" s="164"/>
      <c r="E12" s="24">
        <v>0</v>
      </c>
      <c r="F12" s="30">
        <f>C12+E12</f>
        <v>0</v>
      </c>
    </row>
    <row r="13" spans="1:8" ht="20.149999999999999" customHeight="1" x14ac:dyDescent="0.25">
      <c r="A13" s="222" t="s">
        <v>198</v>
      </c>
      <c r="B13" s="240" t="s">
        <v>183</v>
      </c>
      <c r="C13" s="24"/>
      <c r="D13" s="164"/>
      <c r="E13" s="24">
        <v>0</v>
      </c>
      <c r="F13" s="30">
        <f>C13+E13</f>
        <v>0</v>
      </c>
    </row>
    <row r="14" spans="1:8" ht="20.149999999999999" customHeight="1" x14ac:dyDescent="0.25">
      <c r="A14" s="338" t="s">
        <v>55</v>
      </c>
      <c r="B14" s="339"/>
      <c r="C14" s="33">
        <f>SUM(C10:C13)</f>
        <v>0</v>
      </c>
      <c r="D14" s="164"/>
      <c r="E14" s="33">
        <f>SUM(E10:E13)</f>
        <v>0</v>
      </c>
      <c r="F14" s="156">
        <f>SUM(F10:F13)</f>
        <v>0</v>
      </c>
    </row>
    <row r="15" spans="1:8" ht="15" customHeight="1" x14ac:dyDescent="0.25">
      <c r="A15" s="335" t="s">
        <v>56</v>
      </c>
      <c r="B15" s="336"/>
      <c r="C15" s="67"/>
      <c r="D15" s="67"/>
      <c r="E15" s="67"/>
      <c r="F15" s="68"/>
    </row>
    <row r="16" spans="1:8" ht="20.149999999999999" customHeight="1" x14ac:dyDescent="0.25">
      <c r="A16" s="223" t="s">
        <v>191</v>
      </c>
      <c r="B16" s="241" t="s">
        <v>184</v>
      </c>
      <c r="C16" s="24"/>
      <c r="D16" s="24"/>
      <c r="E16" s="24"/>
      <c r="F16" s="30">
        <f>C16+D16+E16</f>
        <v>0</v>
      </c>
    </row>
    <row r="17" spans="1:6" ht="20.149999999999999" customHeight="1" x14ac:dyDescent="0.25">
      <c r="A17" s="222" t="s">
        <v>192</v>
      </c>
      <c r="B17" s="240" t="s">
        <v>185</v>
      </c>
      <c r="C17" s="25"/>
      <c r="D17" s="25"/>
      <c r="E17" s="25"/>
      <c r="F17" s="30">
        <f>C17+D17+E17</f>
        <v>0</v>
      </c>
    </row>
    <row r="18" spans="1:6" ht="20.149999999999999" customHeight="1" x14ac:dyDescent="0.25">
      <c r="A18" s="222" t="s">
        <v>193</v>
      </c>
      <c r="B18" s="240" t="s">
        <v>186</v>
      </c>
      <c r="C18" s="25"/>
      <c r="D18" s="25"/>
      <c r="E18" s="25"/>
      <c r="F18" s="30">
        <f>C18+D18+E18</f>
        <v>0</v>
      </c>
    </row>
    <row r="19" spans="1:6" ht="20.149999999999999" customHeight="1" x14ac:dyDescent="0.25">
      <c r="A19" s="222" t="s">
        <v>194</v>
      </c>
      <c r="B19" s="240" t="s">
        <v>187</v>
      </c>
      <c r="C19" s="25"/>
      <c r="D19" s="71"/>
      <c r="E19" s="25">
        <v>0</v>
      </c>
      <c r="F19" s="30">
        <f>C19+E19</f>
        <v>0</v>
      </c>
    </row>
    <row r="20" spans="1:6" ht="20.149999999999999" customHeight="1" x14ac:dyDescent="0.25">
      <c r="A20" s="222" t="s">
        <v>322</v>
      </c>
      <c r="B20" s="240" t="s">
        <v>188</v>
      </c>
      <c r="C20" s="25"/>
      <c r="D20" s="71"/>
      <c r="E20" s="25">
        <v>0</v>
      </c>
      <c r="F20" s="30">
        <f>C20+E20</f>
        <v>0</v>
      </c>
    </row>
    <row r="21" spans="1:6" ht="20.149999999999999" customHeight="1" x14ac:dyDescent="0.25">
      <c r="A21" s="222" t="s">
        <v>195</v>
      </c>
      <c r="B21" s="240" t="s">
        <v>189</v>
      </c>
      <c r="C21" s="25"/>
      <c r="D21" s="71"/>
      <c r="E21" s="25">
        <v>0</v>
      </c>
      <c r="F21" s="30">
        <f>C21+E21</f>
        <v>0</v>
      </c>
    </row>
    <row r="22" spans="1:6" ht="27" customHeight="1" x14ac:dyDescent="0.25">
      <c r="A22" s="222" t="s">
        <v>333</v>
      </c>
      <c r="B22" s="224" t="s">
        <v>254</v>
      </c>
      <c r="C22" s="25"/>
      <c r="D22" s="71"/>
      <c r="E22" s="25">
        <v>0</v>
      </c>
      <c r="F22" s="30">
        <f>C22+E22</f>
        <v>0</v>
      </c>
    </row>
    <row r="23" spans="1:6" ht="20.149999999999999" customHeight="1" x14ac:dyDescent="0.25">
      <c r="A23" s="222" t="s">
        <v>323</v>
      </c>
      <c r="B23" s="240" t="s">
        <v>190</v>
      </c>
      <c r="C23" s="25"/>
      <c r="D23" s="71"/>
      <c r="E23" s="25">
        <v>0</v>
      </c>
      <c r="F23" s="30">
        <f>C23+E23</f>
        <v>0</v>
      </c>
    </row>
    <row r="24" spans="1:6" ht="20.149999999999999" customHeight="1" x14ac:dyDescent="0.25">
      <c r="A24" s="338" t="s">
        <v>57</v>
      </c>
      <c r="B24" s="339"/>
      <c r="C24" s="34">
        <f>SUM(C16:C23)</f>
        <v>0</v>
      </c>
      <c r="D24" s="34">
        <f>SUM(D16:D18)</f>
        <v>0</v>
      </c>
      <c r="E24" s="34">
        <f>SUM(E16:E23)</f>
        <v>0</v>
      </c>
      <c r="F24" s="31">
        <f>SUM(F16:F23)</f>
        <v>0</v>
      </c>
    </row>
    <row r="25" spans="1:6" ht="15" customHeight="1" x14ac:dyDescent="0.25">
      <c r="A25" s="335" t="s">
        <v>118</v>
      </c>
      <c r="B25" s="336"/>
      <c r="C25" s="71"/>
      <c r="D25" s="71"/>
      <c r="E25" s="71"/>
      <c r="F25" s="121"/>
    </row>
    <row r="26" spans="1:6" ht="20.149999999999999" customHeight="1" x14ac:dyDescent="0.25">
      <c r="A26" s="223" t="s">
        <v>204</v>
      </c>
      <c r="B26" s="241" t="s">
        <v>200</v>
      </c>
      <c r="C26" s="25"/>
      <c r="D26" s="25">
        <v>0</v>
      </c>
      <c r="E26" s="25">
        <v>0</v>
      </c>
      <c r="F26" s="31">
        <f>C26+D26+E26</f>
        <v>0</v>
      </c>
    </row>
    <row r="27" spans="1:6" ht="20.149999999999999" customHeight="1" x14ac:dyDescent="0.25">
      <c r="A27" s="225" t="s">
        <v>203</v>
      </c>
      <c r="B27" s="240" t="s">
        <v>199</v>
      </c>
      <c r="C27" s="25"/>
      <c r="D27" s="25">
        <v>0</v>
      </c>
      <c r="E27" s="25">
        <v>0</v>
      </c>
      <c r="F27" s="31">
        <f>C27+D27+E27</f>
        <v>0</v>
      </c>
    </row>
    <row r="28" spans="1:6" ht="20.149999999999999" customHeight="1" x14ac:dyDescent="0.25">
      <c r="A28" s="226" t="s">
        <v>202</v>
      </c>
      <c r="B28" s="240" t="s">
        <v>201</v>
      </c>
      <c r="C28" s="25"/>
      <c r="D28" s="25">
        <v>0</v>
      </c>
      <c r="E28" s="25">
        <v>0</v>
      </c>
      <c r="F28" s="31">
        <f>C28+D28+E28</f>
        <v>0</v>
      </c>
    </row>
    <row r="29" spans="1:6" ht="20.149999999999999" customHeight="1" x14ac:dyDescent="0.25">
      <c r="A29" s="340" t="s">
        <v>155</v>
      </c>
      <c r="B29" s="341"/>
      <c r="C29" s="35">
        <f>C14-C24+C26-C27+C28</f>
        <v>0</v>
      </c>
      <c r="D29" s="35">
        <f>D14-D24+D26-D27+D28</f>
        <v>0</v>
      </c>
      <c r="E29" s="35">
        <f>E14-E24+E26-E27+E28</f>
        <v>0</v>
      </c>
      <c r="F29" s="32">
        <f>F14-F24+F26-F27+F28</f>
        <v>0</v>
      </c>
    </row>
    <row r="30" spans="1:6" ht="15" customHeight="1" x14ac:dyDescent="0.25">
      <c r="A30" s="227"/>
      <c r="B30" s="228"/>
      <c r="C30" s="69"/>
      <c r="D30" s="69"/>
      <c r="E30" s="69"/>
      <c r="F30" s="70"/>
    </row>
    <row r="31" spans="1:6" ht="20.149999999999999" customHeight="1" x14ac:dyDescent="0.25">
      <c r="A31" s="225" t="s">
        <v>208</v>
      </c>
      <c r="B31" s="240">
        <v>9791</v>
      </c>
      <c r="C31" s="25"/>
      <c r="D31" s="71"/>
      <c r="E31" s="71"/>
      <c r="F31" s="31">
        <f>C31</f>
        <v>0</v>
      </c>
    </row>
    <row r="32" spans="1:6" ht="20.149999999999999" customHeight="1" x14ac:dyDescent="0.25">
      <c r="A32" s="225" t="s">
        <v>329</v>
      </c>
      <c r="B32" s="240" t="s">
        <v>205</v>
      </c>
      <c r="C32" s="25"/>
      <c r="D32" s="71"/>
      <c r="E32" s="71"/>
      <c r="F32" s="31">
        <f>C32</f>
        <v>0</v>
      </c>
    </row>
    <row r="33" spans="1:6" ht="20.149999999999999" customHeight="1" x14ac:dyDescent="0.25">
      <c r="A33" s="338" t="s">
        <v>209</v>
      </c>
      <c r="B33" s="339"/>
      <c r="C33" s="34">
        <f>C29+C31+C32</f>
        <v>0</v>
      </c>
      <c r="D33" s="34">
        <f>D29</f>
        <v>0</v>
      </c>
      <c r="E33" s="34">
        <f>E29</f>
        <v>0</v>
      </c>
      <c r="F33" s="31">
        <f>F29+F31+F32</f>
        <v>0</v>
      </c>
    </row>
    <row r="34" spans="1:6" ht="15" customHeight="1" x14ac:dyDescent="0.25">
      <c r="A34" s="335" t="s">
        <v>332</v>
      </c>
      <c r="B34" s="336"/>
      <c r="C34" s="69"/>
      <c r="D34" s="69"/>
      <c r="E34" s="69"/>
      <c r="F34" s="70"/>
    </row>
    <row r="35" spans="1:6" ht="20.149999999999999" customHeight="1" x14ac:dyDescent="0.25">
      <c r="A35" s="229" t="s">
        <v>324</v>
      </c>
      <c r="B35" s="241" t="s">
        <v>241</v>
      </c>
      <c r="C35" s="25"/>
      <c r="D35" s="25">
        <v>0</v>
      </c>
      <c r="E35" s="25">
        <v>0</v>
      </c>
      <c r="F35" s="31">
        <f>C35+D35+E35</f>
        <v>0</v>
      </c>
    </row>
    <row r="36" spans="1:6" ht="20.149999999999999" customHeight="1" x14ac:dyDescent="0.25">
      <c r="A36" s="225" t="s">
        <v>325</v>
      </c>
      <c r="B36" s="240">
        <v>9740</v>
      </c>
      <c r="C36" s="71"/>
      <c r="D36" s="71"/>
      <c r="E36" s="71"/>
      <c r="F36" s="121"/>
    </row>
    <row r="37" spans="1:6" ht="20.149999999999999" customHeight="1" x14ac:dyDescent="0.25">
      <c r="A37" s="225" t="s">
        <v>326</v>
      </c>
      <c r="B37" s="240" t="s">
        <v>242</v>
      </c>
      <c r="C37" s="25"/>
      <c r="D37" s="25">
        <v>0</v>
      </c>
      <c r="E37" s="25">
        <v>0</v>
      </c>
      <c r="F37" s="31">
        <f>C37+D37+E37</f>
        <v>0</v>
      </c>
    </row>
    <row r="38" spans="1:6" ht="20.149999999999999" customHeight="1" x14ac:dyDescent="0.25">
      <c r="A38" s="225" t="s">
        <v>327</v>
      </c>
      <c r="B38" s="240">
        <v>9780</v>
      </c>
      <c r="C38" s="25"/>
      <c r="D38" s="25">
        <v>0</v>
      </c>
      <c r="E38" s="25">
        <v>0</v>
      </c>
      <c r="F38" s="31">
        <f>C38+D38+E38</f>
        <v>0</v>
      </c>
    </row>
    <row r="39" spans="1:6" ht="20.149999999999999" customHeight="1" x14ac:dyDescent="0.25">
      <c r="A39" s="225" t="s">
        <v>244</v>
      </c>
      <c r="B39" s="240">
        <v>9789</v>
      </c>
      <c r="C39" s="25"/>
      <c r="D39" s="25">
        <v>0</v>
      </c>
      <c r="E39" s="25">
        <v>0</v>
      </c>
      <c r="F39" s="31">
        <f>C39+D39+E39</f>
        <v>0</v>
      </c>
    </row>
    <row r="40" spans="1:6" ht="20.149999999999999" customHeight="1" thickBot="1" x14ac:dyDescent="0.3">
      <c r="A40" s="230" t="s">
        <v>245</v>
      </c>
      <c r="B40" s="242">
        <v>9790</v>
      </c>
      <c r="C40" s="38">
        <f>C33-SUM(C35:C39)</f>
        <v>0</v>
      </c>
      <c r="D40" s="38">
        <f>D33-SUM(D35:D39)</f>
        <v>0</v>
      </c>
      <c r="E40" s="38">
        <f>E33-SUM(E35:E39)</f>
        <v>0</v>
      </c>
      <c r="F40" s="39">
        <f>F33-SUM(F35:F39)</f>
        <v>0</v>
      </c>
    </row>
    <row r="41" spans="1:6" ht="13.5" customHeight="1" thickTop="1" x14ac:dyDescent="0.3">
      <c r="A41" s="23" t="s">
        <v>154</v>
      </c>
      <c r="B41" s="144"/>
      <c r="C41" s="337" t="s">
        <v>150</v>
      </c>
      <c r="D41" s="337"/>
      <c r="E41" s="337"/>
      <c r="F41" s="337"/>
    </row>
    <row r="42" spans="1:6" ht="17.5" x14ac:dyDescent="0.35">
      <c r="A42" s="63"/>
      <c r="B42" s="172"/>
    </row>
  </sheetData>
  <sheetProtection algorithmName="SHA-512" hashValue="AU49EPUZdrFBDcE03A1XjyMuUGAT6hvCaA4GOv8M1JVOdCRcL+Cx61GqQM+tYGu0t6PSZtpWBTXg1RkQLiv4cg==" saltValue="yX4pokRtXu1y87HHGSpsww==" spinCount="100000" sheet="1" selectLockedCells="1"/>
  <mergeCells count="18">
    <mergeCell ref="A2:F2"/>
    <mergeCell ref="A1:F1"/>
    <mergeCell ref="A3:F3"/>
    <mergeCell ref="C6:F6"/>
    <mergeCell ref="C5:F5"/>
    <mergeCell ref="A4:F4"/>
    <mergeCell ref="A6:B6"/>
    <mergeCell ref="A5:B5"/>
    <mergeCell ref="A7:B7"/>
    <mergeCell ref="A9:B9"/>
    <mergeCell ref="A15:B15"/>
    <mergeCell ref="A25:B25"/>
    <mergeCell ref="C41:F41"/>
    <mergeCell ref="A33:B33"/>
    <mergeCell ref="A34:B34"/>
    <mergeCell ref="A14:B14"/>
    <mergeCell ref="A24:B24"/>
    <mergeCell ref="A29:B29"/>
  </mergeCells>
  <phoneticPr fontId="2" type="noConversion"/>
  <printOptions horizontalCentered="1"/>
  <pageMargins left="0.2" right="0.2" top="0.5" bottom="0.75" header="0.25" footer="0.25"/>
  <pageSetup scale="88" orientation="portrait" r:id="rId1"/>
  <headerFooter alignWithMargins="0">
    <oddHeader>&amp;C&amp;"Times New Roman,Bold"&amp;12Public Disclosure of Proposed Collective Bargaining Agreement&amp;R&amp;"Times New Roman,Regular"&amp;12Page 4a</oddHeader>
    <oddFooter>&amp;L&amp;"Times New Roman,Regular"Printed &amp;D at &amp;T&amp;R&amp;"Times New Roman,Regular"Los Angeles County Office of Education
 Business Advisory Services
Revised 07/23/2024</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pageSetUpPr fitToPage="1"/>
  </sheetPr>
  <dimension ref="A1:H42"/>
  <sheetViews>
    <sheetView zoomScaleNormal="100" workbookViewId="0">
      <selection activeCell="C10" sqref="C10"/>
    </sheetView>
  </sheetViews>
  <sheetFormatPr defaultRowHeight="12.5" x14ac:dyDescent="0.25"/>
  <cols>
    <col min="1" max="1" width="34.7265625" customWidth="1"/>
    <col min="2" max="2" width="9.26953125" style="1" customWidth="1"/>
    <col min="3" max="6" width="14.7265625" customWidth="1"/>
    <col min="7" max="7" width="6.1796875" customWidth="1"/>
    <col min="8" max="8" width="94.7265625" customWidth="1"/>
  </cols>
  <sheetData>
    <row r="1" spans="1:8" ht="15.5" x14ac:dyDescent="0.35">
      <c r="A1" s="250" t="str">
        <f>IF('Page 1, Agreement'!C4=0," ",'Page 1, Agreement'!C4)</f>
        <v xml:space="preserve"> </v>
      </c>
      <c r="B1" s="250"/>
      <c r="C1" s="250"/>
      <c r="D1" s="250"/>
      <c r="E1" s="250"/>
      <c r="F1" s="250"/>
      <c r="H1" s="99"/>
    </row>
    <row r="2" spans="1:8" ht="14" x14ac:dyDescent="0.3">
      <c r="A2" s="247"/>
      <c r="B2" s="247"/>
      <c r="C2" s="247"/>
      <c r="D2" s="247"/>
      <c r="E2" s="247"/>
      <c r="F2" s="247"/>
      <c r="H2" s="99"/>
    </row>
    <row r="3" spans="1:8" ht="15" x14ac:dyDescent="0.3">
      <c r="A3" s="249" t="s">
        <v>144</v>
      </c>
      <c r="B3" s="249"/>
      <c r="C3" s="249"/>
      <c r="D3" s="249"/>
      <c r="E3" s="249"/>
      <c r="F3" s="249"/>
      <c r="H3" s="215" t="s">
        <v>338</v>
      </c>
    </row>
    <row r="4" spans="1:8" ht="15" x14ac:dyDescent="0.3">
      <c r="A4" s="252"/>
      <c r="B4" s="252"/>
      <c r="C4" s="252"/>
      <c r="D4" s="252"/>
      <c r="E4" s="252"/>
      <c r="F4" s="252"/>
      <c r="H4" s="215" t="s">
        <v>337</v>
      </c>
    </row>
    <row r="5" spans="1:8" ht="15" x14ac:dyDescent="0.3">
      <c r="A5" s="252"/>
      <c r="B5" s="252"/>
      <c r="C5" s="252" t="s">
        <v>91</v>
      </c>
      <c r="D5" s="252"/>
      <c r="E5" s="252"/>
      <c r="F5" s="252"/>
    </row>
    <row r="6" spans="1:8" ht="16" thickBot="1" x14ac:dyDescent="0.4">
      <c r="A6" s="343" t="s">
        <v>99</v>
      </c>
      <c r="B6" s="343"/>
      <c r="C6" s="342" t="str">
        <f>IF('Page 1, Agreement'!C5=0," ",'Page 1, Agreement'!C5)</f>
        <v xml:space="preserve"> </v>
      </c>
      <c r="D6" s="342"/>
      <c r="E6" s="342"/>
      <c r="F6" s="342"/>
    </row>
    <row r="7" spans="1:8" ht="13" thickTop="1" x14ac:dyDescent="0.25">
      <c r="A7" s="333"/>
      <c r="B7" s="334"/>
      <c r="C7" s="170" t="s">
        <v>50</v>
      </c>
      <c r="D7" s="26" t="s">
        <v>51</v>
      </c>
      <c r="E7" s="26" t="s">
        <v>52</v>
      </c>
      <c r="F7" s="27" t="s">
        <v>53</v>
      </c>
    </row>
    <row r="8" spans="1:8" ht="62.15" customHeight="1" x14ac:dyDescent="0.3">
      <c r="A8" s="173"/>
      <c r="B8" s="174" t="s">
        <v>210</v>
      </c>
      <c r="C8" s="171" t="str">
        <f>'Page 4a, Impact, Unrestr G.F.'!C8</f>
        <v xml:space="preserve">Latest Board-Approved Budget Before Settlement  (As of -------) </v>
      </c>
      <c r="D8" s="28" t="s">
        <v>160</v>
      </c>
      <c r="E8" s="28" t="s">
        <v>168</v>
      </c>
      <c r="F8" s="29" t="s">
        <v>166</v>
      </c>
      <c r="H8" s="216"/>
    </row>
    <row r="9" spans="1:8" ht="15" customHeight="1" x14ac:dyDescent="0.25">
      <c r="A9" s="335" t="s">
        <v>54</v>
      </c>
      <c r="B9" s="336"/>
      <c r="C9" s="65"/>
      <c r="D9" s="65"/>
      <c r="E9" s="65"/>
      <c r="F9" s="66"/>
    </row>
    <row r="10" spans="1:8" ht="20.149999999999999" customHeight="1" x14ac:dyDescent="0.25">
      <c r="A10" s="223" t="s">
        <v>280</v>
      </c>
      <c r="B10" s="241" t="s">
        <v>180</v>
      </c>
      <c r="C10" s="24">
        <v>0</v>
      </c>
      <c r="D10" s="78"/>
      <c r="E10" s="24">
        <v>0</v>
      </c>
      <c r="F10" s="30">
        <f>C10+E10</f>
        <v>0</v>
      </c>
    </row>
    <row r="11" spans="1:8" ht="20.149999999999999" customHeight="1" x14ac:dyDescent="0.25">
      <c r="A11" s="222" t="s">
        <v>197</v>
      </c>
      <c r="B11" s="240" t="s">
        <v>181</v>
      </c>
      <c r="C11" s="24">
        <v>0</v>
      </c>
      <c r="D11" s="164"/>
      <c r="E11" s="24">
        <v>0</v>
      </c>
      <c r="F11" s="30">
        <f>C11+E11</f>
        <v>0</v>
      </c>
    </row>
    <row r="12" spans="1:8" ht="20.149999999999999" customHeight="1" x14ac:dyDescent="0.25">
      <c r="A12" s="222" t="s">
        <v>196</v>
      </c>
      <c r="B12" s="240" t="s">
        <v>182</v>
      </c>
      <c r="C12" s="24">
        <v>0</v>
      </c>
      <c r="D12" s="164"/>
      <c r="E12" s="24">
        <v>0</v>
      </c>
      <c r="F12" s="30">
        <f>C12+E12</f>
        <v>0</v>
      </c>
    </row>
    <row r="13" spans="1:8" ht="20.149999999999999" customHeight="1" x14ac:dyDescent="0.25">
      <c r="A13" s="222" t="s">
        <v>198</v>
      </c>
      <c r="B13" s="240" t="s">
        <v>183</v>
      </c>
      <c r="C13" s="24">
        <v>0</v>
      </c>
      <c r="D13" s="164"/>
      <c r="E13" s="24">
        <v>0</v>
      </c>
      <c r="F13" s="30">
        <f>C13+E13</f>
        <v>0</v>
      </c>
    </row>
    <row r="14" spans="1:8" ht="20.149999999999999" customHeight="1" x14ac:dyDescent="0.25">
      <c r="A14" s="338" t="s">
        <v>55</v>
      </c>
      <c r="B14" s="339"/>
      <c r="C14" s="33">
        <f>SUM(C10:C13)</f>
        <v>0</v>
      </c>
      <c r="D14" s="164"/>
      <c r="E14" s="33">
        <f>SUM(E10:E13)</f>
        <v>0</v>
      </c>
      <c r="F14" s="156">
        <f>SUM(F10:F13)</f>
        <v>0</v>
      </c>
    </row>
    <row r="15" spans="1:8" ht="15" customHeight="1" x14ac:dyDescent="0.25">
      <c r="A15" s="231" t="s">
        <v>56</v>
      </c>
      <c r="B15" s="232"/>
      <c r="C15" s="67"/>
      <c r="D15" s="67"/>
      <c r="E15" s="67"/>
      <c r="F15" s="68"/>
    </row>
    <row r="16" spans="1:8" ht="20.149999999999999" customHeight="1" x14ac:dyDescent="0.25">
      <c r="A16" s="223" t="s">
        <v>191</v>
      </c>
      <c r="B16" s="241" t="s">
        <v>184</v>
      </c>
      <c r="C16" s="24"/>
      <c r="D16" s="24">
        <v>0</v>
      </c>
      <c r="E16" s="24">
        <v>0</v>
      </c>
      <c r="F16" s="30">
        <f>C16+D16+E16</f>
        <v>0</v>
      </c>
    </row>
    <row r="17" spans="1:6" ht="20.149999999999999" customHeight="1" x14ac:dyDescent="0.25">
      <c r="A17" s="222" t="s">
        <v>192</v>
      </c>
      <c r="B17" s="240" t="s">
        <v>185</v>
      </c>
      <c r="C17" s="25"/>
      <c r="D17" s="25">
        <v>0</v>
      </c>
      <c r="E17" s="25">
        <v>0</v>
      </c>
      <c r="F17" s="30">
        <f>C17+D17+E17</f>
        <v>0</v>
      </c>
    </row>
    <row r="18" spans="1:6" ht="20.149999999999999" customHeight="1" x14ac:dyDescent="0.25">
      <c r="A18" s="222" t="s">
        <v>193</v>
      </c>
      <c r="B18" s="240" t="s">
        <v>186</v>
      </c>
      <c r="C18" s="25"/>
      <c r="D18" s="25">
        <v>0</v>
      </c>
      <c r="E18" s="25">
        <v>0</v>
      </c>
      <c r="F18" s="30">
        <f>C18+D18+E18</f>
        <v>0</v>
      </c>
    </row>
    <row r="19" spans="1:6" ht="20.149999999999999" customHeight="1" x14ac:dyDescent="0.25">
      <c r="A19" s="222" t="s">
        <v>194</v>
      </c>
      <c r="B19" s="240" t="s">
        <v>187</v>
      </c>
      <c r="C19" s="25"/>
      <c r="D19" s="71"/>
      <c r="E19" s="25">
        <v>0</v>
      </c>
      <c r="F19" s="30">
        <f>C19+E19</f>
        <v>0</v>
      </c>
    </row>
    <row r="20" spans="1:6" ht="20.149999999999999" customHeight="1" x14ac:dyDescent="0.25">
      <c r="A20" s="222" t="s">
        <v>322</v>
      </c>
      <c r="B20" s="240" t="s">
        <v>188</v>
      </c>
      <c r="C20" s="25"/>
      <c r="D20" s="71"/>
      <c r="E20" s="25">
        <v>0</v>
      </c>
      <c r="F20" s="30">
        <f>C20+E20</f>
        <v>0</v>
      </c>
    </row>
    <row r="21" spans="1:6" ht="20.149999999999999" customHeight="1" x14ac:dyDescent="0.25">
      <c r="A21" s="222" t="s">
        <v>195</v>
      </c>
      <c r="B21" s="240" t="s">
        <v>189</v>
      </c>
      <c r="C21" s="25">
        <v>0</v>
      </c>
      <c r="D21" s="71"/>
      <c r="E21" s="25">
        <v>0</v>
      </c>
      <c r="F21" s="30">
        <f>C21+E21</f>
        <v>0</v>
      </c>
    </row>
    <row r="22" spans="1:6" ht="27" customHeight="1" x14ac:dyDescent="0.25">
      <c r="A22" s="222" t="s">
        <v>333</v>
      </c>
      <c r="B22" s="224" t="s">
        <v>254</v>
      </c>
      <c r="C22" s="25">
        <v>0</v>
      </c>
      <c r="D22" s="71"/>
      <c r="E22" s="25">
        <v>0</v>
      </c>
      <c r="F22" s="30">
        <f>C22+E22</f>
        <v>0</v>
      </c>
    </row>
    <row r="23" spans="1:6" ht="20.149999999999999" customHeight="1" x14ac:dyDescent="0.25">
      <c r="A23" s="222" t="s">
        <v>328</v>
      </c>
      <c r="B23" s="240" t="s">
        <v>190</v>
      </c>
      <c r="C23" s="25">
        <v>0</v>
      </c>
      <c r="D23" s="71"/>
      <c r="E23" s="25">
        <v>0</v>
      </c>
      <c r="F23" s="30">
        <f>C23+E23</f>
        <v>0</v>
      </c>
    </row>
    <row r="24" spans="1:6" ht="20.149999999999999" customHeight="1" x14ac:dyDescent="0.25">
      <c r="A24" s="338" t="s">
        <v>57</v>
      </c>
      <c r="B24" s="339"/>
      <c r="C24" s="34">
        <f>SUM(C16:C23)</f>
        <v>0</v>
      </c>
      <c r="D24" s="34">
        <f>SUM(D16:D18)</f>
        <v>0</v>
      </c>
      <c r="E24" s="34">
        <f>SUM(E16:E23)</f>
        <v>0</v>
      </c>
      <c r="F24" s="31">
        <f>SUM(F16:F23)</f>
        <v>0</v>
      </c>
    </row>
    <row r="25" spans="1:6" ht="15" customHeight="1" x14ac:dyDescent="0.25">
      <c r="A25" s="335" t="s">
        <v>118</v>
      </c>
      <c r="B25" s="336"/>
      <c r="C25" s="71"/>
      <c r="D25" s="71"/>
      <c r="E25" s="71"/>
      <c r="F25" s="121"/>
    </row>
    <row r="26" spans="1:6" ht="20.149999999999999" customHeight="1" x14ac:dyDescent="0.25">
      <c r="A26" s="223" t="s">
        <v>204</v>
      </c>
      <c r="B26" s="241" t="s">
        <v>200</v>
      </c>
      <c r="C26" s="25">
        <v>0</v>
      </c>
      <c r="D26" s="25">
        <v>0</v>
      </c>
      <c r="E26" s="25">
        <v>0</v>
      </c>
      <c r="F26" s="31">
        <f>C26+D26+E26</f>
        <v>0</v>
      </c>
    </row>
    <row r="27" spans="1:6" ht="20.149999999999999" customHeight="1" x14ac:dyDescent="0.25">
      <c r="A27" s="225" t="s">
        <v>203</v>
      </c>
      <c r="B27" s="240" t="s">
        <v>199</v>
      </c>
      <c r="C27" s="25">
        <v>0</v>
      </c>
      <c r="D27" s="25">
        <v>0</v>
      </c>
      <c r="E27" s="25">
        <v>0</v>
      </c>
      <c r="F27" s="31">
        <f>C27+D27+E27</f>
        <v>0</v>
      </c>
    </row>
    <row r="28" spans="1:6" ht="20.149999999999999" customHeight="1" x14ac:dyDescent="0.25">
      <c r="A28" s="225" t="s">
        <v>202</v>
      </c>
      <c r="B28" s="240" t="s">
        <v>201</v>
      </c>
      <c r="C28" s="25">
        <v>0</v>
      </c>
      <c r="D28" s="25">
        <v>0</v>
      </c>
      <c r="E28" s="25">
        <v>0</v>
      </c>
      <c r="F28" s="31">
        <f>C28+D28+E28</f>
        <v>0</v>
      </c>
    </row>
    <row r="29" spans="1:6" ht="20.149999999999999" customHeight="1" x14ac:dyDescent="0.25">
      <c r="A29" s="338" t="s">
        <v>155</v>
      </c>
      <c r="B29" s="339"/>
      <c r="C29" s="35">
        <f>C14-C24+C26-C27+C28</f>
        <v>0</v>
      </c>
      <c r="D29" s="35">
        <f>D14-D24+D26-D27+D28</f>
        <v>0</v>
      </c>
      <c r="E29" s="35">
        <f>E14-E24+E26-E27+E28</f>
        <v>0</v>
      </c>
      <c r="F29" s="32">
        <f>F14-F24+F26-F27+F28</f>
        <v>0</v>
      </c>
    </row>
    <row r="30" spans="1:6" ht="15" customHeight="1" x14ac:dyDescent="0.25">
      <c r="A30" s="227"/>
      <c r="B30" s="228"/>
      <c r="C30" s="69"/>
      <c r="D30" s="69"/>
      <c r="E30" s="69"/>
      <c r="F30" s="70"/>
    </row>
    <row r="31" spans="1:6" ht="20.149999999999999" customHeight="1" x14ac:dyDescent="0.25">
      <c r="A31" s="225" t="s">
        <v>208</v>
      </c>
      <c r="B31" s="240">
        <v>9791</v>
      </c>
      <c r="C31" s="25">
        <v>0</v>
      </c>
      <c r="D31" s="71"/>
      <c r="E31" s="71"/>
      <c r="F31" s="31">
        <f>C31</f>
        <v>0</v>
      </c>
    </row>
    <row r="32" spans="1:6" ht="20.149999999999999" customHeight="1" x14ac:dyDescent="0.25">
      <c r="A32" s="225" t="s">
        <v>329</v>
      </c>
      <c r="B32" s="240" t="s">
        <v>205</v>
      </c>
      <c r="C32" s="25">
        <v>0</v>
      </c>
      <c r="D32" s="71"/>
      <c r="E32" s="71"/>
      <c r="F32" s="31">
        <f>C32</f>
        <v>0</v>
      </c>
    </row>
    <row r="33" spans="1:6" ht="20.149999999999999" customHeight="1" x14ac:dyDescent="0.25">
      <c r="A33" s="338" t="s">
        <v>209</v>
      </c>
      <c r="B33" s="339"/>
      <c r="C33" s="34">
        <f>C29+C31+C32</f>
        <v>0</v>
      </c>
      <c r="D33" s="34">
        <f>D29</f>
        <v>0</v>
      </c>
      <c r="E33" s="34">
        <f>E29</f>
        <v>0</v>
      </c>
      <c r="F33" s="31">
        <f>F29+F31+F32</f>
        <v>0</v>
      </c>
    </row>
    <row r="34" spans="1:6" ht="15" customHeight="1" x14ac:dyDescent="0.25">
      <c r="A34" s="335" t="s">
        <v>332</v>
      </c>
      <c r="B34" s="336"/>
      <c r="C34" s="69"/>
      <c r="D34" s="69"/>
      <c r="E34" s="69"/>
      <c r="F34" s="70"/>
    </row>
    <row r="35" spans="1:6" ht="20.149999999999999" customHeight="1" x14ac:dyDescent="0.25">
      <c r="A35" s="229" t="s">
        <v>324</v>
      </c>
      <c r="B35" s="241" t="s">
        <v>241</v>
      </c>
      <c r="C35" s="25">
        <v>0</v>
      </c>
      <c r="D35" s="25">
        <v>0</v>
      </c>
      <c r="E35" s="25">
        <v>0</v>
      </c>
      <c r="F35" s="31">
        <f>C35+D35+E35</f>
        <v>0</v>
      </c>
    </row>
    <row r="36" spans="1:6" ht="20.149999999999999" customHeight="1" x14ac:dyDescent="0.25">
      <c r="A36" s="225" t="s">
        <v>330</v>
      </c>
      <c r="B36" s="240">
        <v>9740</v>
      </c>
      <c r="C36" s="25">
        <v>0</v>
      </c>
      <c r="D36" s="25">
        <v>0</v>
      </c>
      <c r="E36" s="25">
        <v>0</v>
      </c>
      <c r="F36" s="31">
        <f>C36+D36+E36</f>
        <v>0</v>
      </c>
    </row>
    <row r="37" spans="1:6" ht="20.149999999999999" customHeight="1" x14ac:dyDescent="0.25">
      <c r="A37" s="225" t="s">
        <v>326</v>
      </c>
      <c r="B37" s="240" t="s">
        <v>242</v>
      </c>
      <c r="C37" s="188"/>
      <c r="D37" s="188"/>
      <c r="E37" s="188"/>
      <c r="F37" s="121"/>
    </row>
    <row r="38" spans="1:6" ht="20.149999999999999" customHeight="1" x14ac:dyDescent="0.25">
      <c r="A38" s="225" t="s">
        <v>243</v>
      </c>
      <c r="B38" s="240">
        <v>9780</v>
      </c>
      <c r="C38" s="188"/>
      <c r="D38" s="188"/>
      <c r="E38" s="188"/>
      <c r="F38" s="121"/>
    </row>
    <row r="39" spans="1:6" ht="20.149999999999999" customHeight="1" x14ac:dyDescent="0.25">
      <c r="A39" s="225" t="s">
        <v>244</v>
      </c>
      <c r="B39" s="240">
        <v>9789</v>
      </c>
      <c r="C39" s="25"/>
      <c r="D39" s="25">
        <v>0</v>
      </c>
      <c r="E39" s="25">
        <v>0</v>
      </c>
      <c r="F39" s="31">
        <f>C39+D39+E39</f>
        <v>0</v>
      </c>
    </row>
    <row r="40" spans="1:6" ht="20.149999999999999" customHeight="1" thickBot="1" x14ac:dyDescent="0.3">
      <c r="A40" s="230" t="s">
        <v>245</v>
      </c>
      <c r="B40" s="242">
        <v>9790</v>
      </c>
      <c r="C40" s="38">
        <f>C33-SUM(C35:C39)</f>
        <v>0</v>
      </c>
      <c r="D40" s="38">
        <f>D33-SUM(D35:D39)</f>
        <v>0</v>
      </c>
      <c r="E40" s="38">
        <f>E33-SUM(E35:E39)</f>
        <v>0</v>
      </c>
      <c r="F40" s="39">
        <f>F33-SUM(F35:F39)</f>
        <v>0</v>
      </c>
    </row>
    <row r="41" spans="1:6" ht="13.5" thickTop="1" x14ac:dyDescent="0.3">
      <c r="A41" s="23" t="s">
        <v>154</v>
      </c>
      <c r="B41" s="144"/>
      <c r="C41" s="345" t="s">
        <v>150</v>
      </c>
      <c r="D41" s="345"/>
      <c r="E41" s="345"/>
      <c r="F41" s="345"/>
    </row>
    <row r="42" spans="1:6" ht="17.5" x14ac:dyDescent="0.35">
      <c r="A42" s="63"/>
      <c r="B42" s="172"/>
    </row>
  </sheetData>
  <sheetProtection algorithmName="SHA-512" hashValue="8G0KyAKbmYoIBrhuMn+c3ftKXuujpwqSTkDSfk/mUDtKXeoRRTPFAZXxy0W2CIPSeEuNe7PX8PYT9v8fTz4gkA==" saltValue="LjsAkU5wlM5CvUTOw9XIOw==" spinCount="100000" sheet="1" selectLockedCells="1"/>
  <mergeCells count="17">
    <mergeCell ref="A7:B7"/>
    <mergeCell ref="A9:B9"/>
    <mergeCell ref="A25:B25"/>
    <mergeCell ref="C41:F41"/>
    <mergeCell ref="A33:B33"/>
    <mergeCell ref="A34:B34"/>
    <mergeCell ref="A14:B14"/>
    <mergeCell ref="A24:B24"/>
    <mergeCell ref="A29:B29"/>
    <mergeCell ref="A1:F1"/>
    <mergeCell ref="A2:F2"/>
    <mergeCell ref="A3:F3"/>
    <mergeCell ref="C6:F6"/>
    <mergeCell ref="A4:F4"/>
    <mergeCell ref="C5:F5"/>
    <mergeCell ref="A5:B5"/>
    <mergeCell ref="A6:B6"/>
  </mergeCells>
  <phoneticPr fontId="2" type="noConversion"/>
  <printOptions horizontalCentered="1"/>
  <pageMargins left="0.2" right="0.2" top="0.5" bottom="0.75" header="0.25" footer="0.25"/>
  <pageSetup scale="88" orientation="portrait" r:id="rId1"/>
  <headerFooter alignWithMargins="0">
    <oddHeader>&amp;C&amp;"Times New Roman,Bold"&amp;12Public Disclosure of Proposed Collective Bargaining Agreement&amp;R&amp;"Times New Roman,Regular"&amp;12Page 4b</oddHeader>
    <oddFooter>&amp;L&amp;"Times New Roman,Regular"Printed &amp;D at &amp;T&amp;R&amp;"Times New Roman,Regular"Los Angeles County Office of Education
 Business Advisory Services
Revised 07/23/2024</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pageSetUpPr fitToPage="1"/>
  </sheetPr>
  <dimension ref="A1:F42"/>
  <sheetViews>
    <sheetView zoomScaleNormal="100" workbookViewId="0">
      <selection activeCell="C6" sqref="C6:F6"/>
    </sheetView>
  </sheetViews>
  <sheetFormatPr defaultRowHeight="12.5" x14ac:dyDescent="0.25"/>
  <cols>
    <col min="1" max="1" width="37" customWidth="1"/>
    <col min="2" max="2" width="9.26953125" style="1" customWidth="1"/>
    <col min="3" max="6" width="14.7265625" customWidth="1"/>
  </cols>
  <sheetData>
    <row r="1" spans="1:6" ht="15.65" customHeight="1" x14ac:dyDescent="0.35">
      <c r="A1" s="250" t="str">
        <f>IF('Page 1, Agreement'!C4=0," ",'Page 1, Agreement'!C4)</f>
        <v xml:space="preserve"> </v>
      </c>
      <c r="B1" s="250"/>
      <c r="C1" s="250"/>
      <c r="D1" s="250"/>
      <c r="E1" s="250"/>
      <c r="F1" s="250"/>
    </row>
    <row r="2" spans="1:6" ht="15.65" customHeight="1" x14ac:dyDescent="0.25">
      <c r="A2" s="247"/>
      <c r="B2" s="247"/>
      <c r="C2" s="247"/>
      <c r="D2" s="247"/>
      <c r="E2" s="247"/>
      <c r="F2" s="247"/>
    </row>
    <row r="3" spans="1:6" ht="15.65" customHeight="1" x14ac:dyDescent="0.3">
      <c r="A3" s="249" t="s">
        <v>144</v>
      </c>
      <c r="B3" s="249"/>
      <c r="C3" s="249"/>
      <c r="D3" s="249"/>
      <c r="E3" s="249"/>
      <c r="F3" s="249"/>
    </row>
    <row r="4" spans="1:6" ht="15.65" customHeight="1" x14ac:dyDescent="0.3">
      <c r="A4" s="252"/>
      <c r="B4" s="252"/>
      <c r="C4" s="252"/>
      <c r="D4" s="252"/>
      <c r="E4" s="252"/>
      <c r="F4" s="252"/>
    </row>
    <row r="5" spans="1:6" ht="15.65" customHeight="1" x14ac:dyDescent="0.3">
      <c r="A5" s="252"/>
      <c r="B5" s="252"/>
      <c r="C5" s="252" t="s">
        <v>87</v>
      </c>
      <c r="D5" s="252"/>
      <c r="E5" s="252"/>
      <c r="F5" s="252"/>
    </row>
    <row r="6" spans="1:6" ht="15.65" customHeight="1" thickBot="1" x14ac:dyDescent="0.35">
      <c r="A6" s="343" t="s">
        <v>99</v>
      </c>
      <c r="B6" s="343"/>
      <c r="C6" s="346" t="str">
        <f>IF('Page 1, Agreement'!C5=0," ",'Page 1, Agreement'!C5)</f>
        <v xml:space="preserve"> </v>
      </c>
      <c r="D6" s="346"/>
      <c r="E6" s="346"/>
      <c r="F6" s="346"/>
    </row>
    <row r="7" spans="1:6" ht="13" thickTop="1" x14ac:dyDescent="0.25">
      <c r="A7" s="333"/>
      <c r="B7" s="334"/>
      <c r="C7" s="113" t="s">
        <v>50</v>
      </c>
      <c r="D7" s="26" t="s">
        <v>51</v>
      </c>
      <c r="E7" s="26" t="s">
        <v>52</v>
      </c>
      <c r="F7" s="27" t="s">
        <v>53</v>
      </c>
    </row>
    <row r="8" spans="1:6" ht="62.15" customHeight="1" x14ac:dyDescent="0.25">
      <c r="A8" s="173"/>
      <c r="B8" s="174" t="s">
        <v>210</v>
      </c>
      <c r="C8" s="81" t="str">
        <f>'Page 4a, Impact, Unrestr G.F.'!C8</f>
        <v xml:space="preserve">Latest Board-Approved Budget Before Settlement  (As of -------) </v>
      </c>
      <c r="D8" s="28" t="s">
        <v>160</v>
      </c>
      <c r="E8" s="28" t="s">
        <v>168</v>
      </c>
      <c r="F8" s="29" t="s">
        <v>166</v>
      </c>
    </row>
    <row r="9" spans="1:6" ht="15" customHeight="1" x14ac:dyDescent="0.25">
      <c r="A9" s="335" t="s">
        <v>54</v>
      </c>
      <c r="B9" s="336"/>
      <c r="C9" s="65"/>
      <c r="D9" s="65"/>
      <c r="E9" s="65"/>
      <c r="F9" s="66"/>
    </row>
    <row r="10" spans="1:6" ht="20.149999999999999" customHeight="1" x14ac:dyDescent="0.25">
      <c r="A10" s="223" t="s">
        <v>280</v>
      </c>
      <c r="B10" s="241" t="s">
        <v>180</v>
      </c>
      <c r="C10" s="82">
        <f>'Page 4a, Impact, Unrestr G.F.'!C10+'Page 4b, Impact, Restr G.F.'!C10</f>
        <v>0</v>
      </c>
      <c r="D10" s="78"/>
      <c r="E10" s="82">
        <f>'Page 4a, Impact, Unrestr G.F.'!E10+'Page 4b, Impact, Restr G.F.'!E10</f>
        <v>0</v>
      </c>
      <c r="F10" s="30">
        <f>C10+E10</f>
        <v>0</v>
      </c>
    </row>
    <row r="11" spans="1:6" ht="20.149999999999999" customHeight="1" x14ac:dyDescent="0.25">
      <c r="A11" s="222" t="s">
        <v>197</v>
      </c>
      <c r="B11" s="240" t="s">
        <v>181</v>
      </c>
      <c r="C11" s="82">
        <f>'Page 4a, Impact, Unrestr G.F.'!C11+'Page 4b, Impact, Restr G.F.'!C11</f>
        <v>0</v>
      </c>
      <c r="D11" s="164"/>
      <c r="E11" s="82">
        <f>'Page 4a, Impact, Unrestr G.F.'!E11+'Page 4b, Impact, Restr G.F.'!E11</f>
        <v>0</v>
      </c>
      <c r="F11" s="30">
        <f>C11+E11</f>
        <v>0</v>
      </c>
    </row>
    <row r="12" spans="1:6" ht="20.149999999999999" customHeight="1" x14ac:dyDescent="0.25">
      <c r="A12" s="222" t="s">
        <v>196</v>
      </c>
      <c r="B12" s="240" t="s">
        <v>182</v>
      </c>
      <c r="C12" s="82">
        <f>'Page 4a, Impact, Unrestr G.F.'!C12+'Page 4b, Impact, Restr G.F.'!C12</f>
        <v>0</v>
      </c>
      <c r="D12" s="164"/>
      <c r="E12" s="82">
        <f>'Page 4a, Impact, Unrestr G.F.'!E12+'Page 4b, Impact, Restr G.F.'!E12</f>
        <v>0</v>
      </c>
      <c r="F12" s="30">
        <f>C12+E12</f>
        <v>0</v>
      </c>
    </row>
    <row r="13" spans="1:6" ht="20.149999999999999" customHeight="1" x14ac:dyDescent="0.25">
      <c r="A13" s="222" t="s">
        <v>198</v>
      </c>
      <c r="B13" s="240" t="s">
        <v>183</v>
      </c>
      <c r="C13" s="82">
        <f>'Page 4a, Impact, Unrestr G.F.'!C13+'Page 4b, Impact, Restr G.F.'!C13</f>
        <v>0</v>
      </c>
      <c r="D13" s="164"/>
      <c r="E13" s="82">
        <f>'Page 4a, Impact, Unrestr G.F.'!E13+'Page 4b, Impact, Restr G.F.'!E13</f>
        <v>0</v>
      </c>
      <c r="F13" s="30">
        <f>C13+E13</f>
        <v>0</v>
      </c>
    </row>
    <row r="14" spans="1:6" ht="20.149999999999999" customHeight="1" x14ac:dyDescent="0.25">
      <c r="A14" s="338" t="s">
        <v>55</v>
      </c>
      <c r="B14" s="339"/>
      <c r="C14" s="33">
        <f>SUM(C10:C13)</f>
        <v>0</v>
      </c>
      <c r="D14" s="164"/>
      <c r="E14" s="33">
        <f>SUM(E10:E13)</f>
        <v>0</v>
      </c>
      <c r="F14" s="156">
        <f>SUM(F10:F13)</f>
        <v>0</v>
      </c>
    </row>
    <row r="15" spans="1:6" ht="15" customHeight="1" x14ac:dyDescent="0.25">
      <c r="A15" s="335" t="s">
        <v>56</v>
      </c>
      <c r="B15" s="336"/>
      <c r="C15" s="67"/>
      <c r="D15" s="67"/>
      <c r="E15" s="67"/>
      <c r="F15" s="68"/>
    </row>
    <row r="16" spans="1:6" ht="20.149999999999999" customHeight="1" x14ac:dyDescent="0.25">
      <c r="A16" s="223" t="s">
        <v>207</v>
      </c>
      <c r="B16" s="241" t="s">
        <v>184</v>
      </c>
      <c r="C16" s="82">
        <f>'Page 4a, Impact, Unrestr G.F.'!C16+'Page 4b, Impact, Restr G.F.'!C16</f>
        <v>0</v>
      </c>
      <c r="D16" s="82">
        <f>'Page 4a, Impact, Unrestr G.F.'!D16+'Page 4b, Impact, Restr G.F.'!D16</f>
        <v>0</v>
      </c>
      <c r="E16" s="82">
        <f>'Page 4a, Impact, Unrestr G.F.'!E16+'Page 4b, Impact, Restr G.F.'!E16</f>
        <v>0</v>
      </c>
      <c r="F16" s="30">
        <f>C16+D16+E16</f>
        <v>0</v>
      </c>
    </row>
    <row r="17" spans="1:6" ht="20.149999999999999" customHeight="1" x14ac:dyDescent="0.25">
      <c r="A17" s="222" t="s">
        <v>192</v>
      </c>
      <c r="B17" s="240" t="s">
        <v>185</v>
      </c>
      <c r="C17" s="82">
        <f>'Page 4a, Impact, Unrestr G.F.'!C17+'Page 4b, Impact, Restr G.F.'!C17</f>
        <v>0</v>
      </c>
      <c r="D17" s="82">
        <f>'Page 4a, Impact, Unrestr G.F.'!D17+'Page 4b, Impact, Restr G.F.'!D17</f>
        <v>0</v>
      </c>
      <c r="E17" s="82">
        <f>'Page 4a, Impact, Unrestr G.F.'!E17+'Page 4b, Impact, Restr G.F.'!E17</f>
        <v>0</v>
      </c>
      <c r="F17" s="30">
        <f>C17+D17+E17</f>
        <v>0</v>
      </c>
    </row>
    <row r="18" spans="1:6" ht="20.149999999999999" customHeight="1" x14ac:dyDescent="0.25">
      <c r="A18" s="222" t="s">
        <v>193</v>
      </c>
      <c r="B18" s="240" t="s">
        <v>186</v>
      </c>
      <c r="C18" s="82">
        <f>'Page 4a, Impact, Unrestr G.F.'!C18+'Page 4b, Impact, Restr G.F.'!C18</f>
        <v>0</v>
      </c>
      <c r="D18" s="82">
        <f>'Page 4a, Impact, Unrestr G.F.'!D18+'Page 4b, Impact, Restr G.F.'!D18</f>
        <v>0</v>
      </c>
      <c r="E18" s="82">
        <f>'Page 4a, Impact, Unrestr G.F.'!E18+'Page 4b, Impact, Restr G.F.'!E18</f>
        <v>0</v>
      </c>
      <c r="F18" s="30">
        <f>C18+D18+E18</f>
        <v>0</v>
      </c>
    </row>
    <row r="19" spans="1:6" ht="20.149999999999999" customHeight="1" x14ac:dyDescent="0.25">
      <c r="A19" s="222" t="s">
        <v>194</v>
      </c>
      <c r="B19" s="240" t="s">
        <v>187</v>
      </c>
      <c r="C19" s="82">
        <f>'Page 4a, Impact, Unrestr G.F.'!C19+'Page 4b, Impact, Restr G.F.'!C19</f>
        <v>0</v>
      </c>
      <c r="D19" s="78"/>
      <c r="E19" s="82">
        <f>'Page 4a, Impact, Unrestr G.F.'!E19+'Page 4b, Impact, Restr G.F.'!E19</f>
        <v>0</v>
      </c>
      <c r="F19" s="30">
        <f>C19+E19</f>
        <v>0</v>
      </c>
    </row>
    <row r="20" spans="1:6" ht="20.149999999999999" customHeight="1" x14ac:dyDescent="0.25">
      <c r="A20" s="222" t="s">
        <v>322</v>
      </c>
      <c r="B20" s="240" t="s">
        <v>188</v>
      </c>
      <c r="C20" s="82">
        <f>'Page 4a, Impact, Unrestr G.F.'!C20+'Page 4b, Impact, Restr G.F.'!C20</f>
        <v>0</v>
      </c>
      <c r="D20" s="78"/>
      <c r="E20" s="82">
        <f>'Page 4a, Impact, Unrestr G.F.'!E20+'Page 4b, Impact, Restr G.F.'!E20</f>
        <v>0</v>
      </c>
      <c r="F20" s="30">
        <f>C20+E20</f>
        <v>0</v>
      </c>
    </row>
    <row r="21" spans="1:6" ht="20.149999999999999" customHeight="1" x14ac:dyDescent="0.25">
      <c r="A21" s="222" t="s">
        <v>195</v>
      </c>
      <c r="B21" s="240" t="s">
        <v>189</v>
      </c>
      <c r="C21" s="82">
        <f>'Page 4a, Impact, Unrestr G.F.'!C21+'Page 4b, Impact, Restr G.F.'!C21</f>
        <v>0</v>
      </c>
      <c r="D21" s="78"/>
      <c r="E21" s="82">
        <f>'Page 4a, Impact, Unrestr G.F.'!E21+'Page 4b, Impact, Restr G.F.'!E21</f>
        <v>0</v>
      </c>
      <c r="F21" s="30">
        <f>C21+E21</f>
        <v>0</v>
      </c>
    </row>
    <row r="22" spans="1:6" ht="27" customHeight="1" x14ac:dyDescent="0.25">
      <c r="A22" s="222" t="s">
        <v>333</v>
      </c>
      <c r="B22" s="224" t="s">
        <v>254</v>
      </c>
      <c r="C22" s="82">
        <f>'Page 4a, Impact, Unrestr G.F.'!C22+'Page 4b, Impact, Restr G.F.'!C22</f>
        <v>0</v>
      </c>
      <c r="D22" s="78"/>
      <c r="E22" s="82">
        <f>'Page 4a, Impact, Unrestr G.F.'!E22+'Page 4b, Impact, Restr G.F.'!E22</f>
        <v>0</v>
      </c>
      <c r="F22" s="30">
        <f>C22+E22</f>
        <v>0</v>
      </c>
    </row>
    <row r="23" spans="1:6" ht="20.149999999999999" customHeight="1" x14ac:dyDescent="0.25">
      <c r="A23" s="222" t="s">
        <v>328</v>
      </c>
      <c r="B23" s="240" t="s">
        <v>190</v>
      </c>
      <c r="C23" s="82">
        <f>'Page 4a, Impact, Unrestr G.F.'!C23+'Page 4b, Impact, Restr G.F.'!C23</f>
        <v>0</v>
      </c>
      <c r="D23" s="78"/>
      <c r="E23" s="82">
        <f>'Page 4a, Impact, Unrestr G.F.'!E23+'Page 4b, Impact, Restr G.F.'!E23</f>
        <v>0</v>
      </c>
      <c r="F23" s="30">
        <f>C23+E23</f>
        <v>0</v>
      </c>
    </row>
    <row r="24" spans="1:6" ht="20.149999999999999" customHeight="1" x14ac:dyDescent="0.25">
      <c r="A24" s="338" t="s">
        <v>57</v>
      </c>
      <c r="B24" s="339"/>
      <c r="C24" s="34">
        <f>SUM(C16:C23)</f>
        <v>0</v>
      </c>
      <c r="D24" s="34">
        <f>SUM(D16:D18)</f>
        <v>0</v>
      </c>
      <c r="E24" s="34">
        <f>SUM(E16:E23)</f>
        <v>0</v>
      </c>
      <c r="F24" s="31">
        <f>SUM(F16:F23)</f>
        <v>0</v>
      </c>
    </row>
    <row r="25" spans="1:6" ht="15" customHeight="1" x14ac:dyDescent="0.25">
      <c r="A25" s="231" t="s">
        <v>118</v>
      </c>
      <c r="B25" s="233"/>
      <c r="C25" s="71"/>
      <c r="D25" s="71"/>
      <c r="E25" s="71"/>
      <c r="F25" s="121"/>
    </row>
    <row r="26" spans="1:6" ht="20.149999999999999" customHeight="1" x14ac:dyDescent="0.25">
      <c r="A26" s="223" t="s">
        <v>206</v>
      </c>
      <c r="B26" s="241" t="s">
        <v>200</v>
      </c>
      <c r="C26" s="33">
        <f>'Page 4a, Impact, Unrestr G.F.'!C26+'Page 4b, Impact, Restr G.F.'!C26</f>
        <v>0</v>
      </c>
      <c r="D26" s="33">
        <f>'Page 4a, Impact, Unrestr G.F.'!D26+'Page 4b, Impact, Restr G.F.'!D26</f>
        <v>0</v>
      </c>
      <c r="E26" s="33">
        <f>'Page 4a, Impact, Unrestr G.F.'!E26+'Page 4b, Impact, Restr G.F.'!E26</f>
        <v>0</v>
      </c>
      <c r="F26" s="31">
        <f>C26+D26+E26</f>
        <v>0</v>
      </c>
    </row>
    <row r="27" spans="1:6" ht="20.149999999999999" customHeight="1" x14ac:dyDescent="0.25">
      <c r="A27" s="225" t="s">
        <v>203</v>
      </c>
      <c r="B27" s="240" t="s">
        <v>199</v>
      </c>
      <c r="C27" s="33">
        <f>'Page 4a, Impact, Unrestr G.F.'!C27+'Page 4b, Impact, Restr G.F.'!C27</f>
        <v>0</v>
      </c>
      <c r="D27" s="33">
        <f>'Page 4a, Impact, Unrestr G.F.'!D27+'Page 4b, Impact, Restr G.F.'!D27</f>
        <v>0</v>
      </c>
      <c r="E27" s="33">
        <f>'Page 4a, Impact, Unrestr G.F.'!E27+'Page 4b, Impact, Restr G.F.'!E27</f>
        <v>0</v>
      </c>
      <c r="F27" s="31">
        <f>C27+D27+E27</f>
        <v>0</v>
      </c>
    </row>
    <row r="28" spans="1:6" ht="20.149999999999999" customHeight="1" x14ac:dyDescent="0.25">
      <c r="A28" s="225" t="s">
        <v>202</v>
      </c>
      <c r="B28" s="240" t="s">
        <v>201</v>
      </c>
      <c r="C28" s="33">
        <f>'Page 4a, Impact, Unrestr G.F.'!C28+'Page 4b, Impact, Restr G.F.'!C28</f>
        <v>0</v>
      </c>
      <c r="D28" s="33">
        <f>'Page 4a, Impact, Unrestr G.F.'!D28+'Page 4b, Impact, Restr G.F.'!D28</f>
        <v>0</v>
      </c>
      <c r="E28" s="33">
        <f>'Page 4a, Impact, Unrestr G.F.'!E28+'Page 4b, Impact, Restr G.F.'!E28</f>
        <v>0</v>
      </c>
      <c r="F28" s="31">
        <f>C28+D28+E28</f>
        <v>0</v>
      </c>
    </row>
    <row r="29" spans="1:6" ht="20.149999999999999" customHeight="1" x14ac:dyDescent="0.25">
      <c r="A29" s="338" t="s">
        <v>155</v>
      </c>
      <c r="B29" s="339"/>
      <c r="C29" s="35">
        <f>C14-C24+C26-C27+C28</f>
        <v>0</v>
      </c>
      <c r="D29" s="35">
        <f>D14-D24+D26-D27+D28</f>
        <v>0</v>
      </c>
      <c r="E29" s="35">
        <f>E14-E24+E26-E27+E28</f>
        <v>0</v>
      </c>
      <c r="F29" s="32">
        <f>F14-F24+F26-F27+F28</f>
        <v>0</v>
      </c>
    </row>
    <row r="30" spans="1:6" ht="15" customHeight="1" x14ac:dyDescent="0.25">
      <c r="A30" s="227"/>
      <c r="B30" s="228"/>
      <c r="C30" s="69"/>
      <c r="D30" s="69"/>
      <c r="E30" s="69"/>
      <c r="F30" s="70"/>
    </row>
    <row r="31" spans="1:6" ht="20.149999999999999" customHeight="1" x14ac:dyDescent="0.25">
      <c r="A31" s="225" t="s">
        <v>208</v>
      </c>
      <c r="B31" s="240">
        <v>9791</v>
      </c>
      <c r="C31" s="33">
        <f>'Page 4a, Impact, Unrestr G.F.'!C31+'Page 4b, Impact, Restr G.F.'!C31</f>
        <v>0</v>
      </c>
      <c r="D31" s="71"/>
      <c r="E31" s="71"/>
      <c r="F31" s="31">
        <f>C31</f>
        <v>0</v>
      </c>
    </row>
    <row r="32" spans="1:6" ht="20.149999999999999" customHeight="1" x14ac:dyDescent="0.25">
      <c r="A32" s="225" t="s">
        <v>329</v>
      </c>
      <c r="B32" s="240" t="s">
        <v>205</v>
      </c>
      <c r="C32" s="33">
        <f>'Page 4a, Impact, Unrestr G.F.'!C32+'Page 4b, Impact, Restr G.F.'!C32</f>
        <v>0</v>
      </c>
      <c r="D32" s="71"/>
      <c r="E32" s="71"/>
      <c r="F32" s="31">
        <f>C32</f>
        <v>0</v>
      </c>
    </row>
    <row r="33" spans="1:6" ht="20.149999999999999" customHeight="1" x14ac:dyDescent="0.25">
      <c r="A33" s="338" t="s">
        <v>209</v>
      </c>
      <c r="B33" s="339"/>
      <c r="C33" s="34">
        <f>C29+C31+C32</f>
        <v>0</v>
      </c>
      <c r="D33" s="34">
        <f>D29</f>
        <v>0</v>
      </c>
      <c r="E33" s="34">
        <f>E29</f>
        <v>0</v>
      </c>
      <c r="F33" s="31">
        <f>F29+F31+F32</f>
        <v>0</v>
      </c>
    </row>
    <row r="34" spans="1:6" ht="15" customHeight="1" x14ac:dyDescent="0.25">
      <c r="A34" s="238" t="s">
        <v>332</v>
      </c>
      <c r="B34" s="234"/>
      <c r="C34" s="69"/>
      <c r="D34" s="69"/>
      <c r="E34" s="69"/>
      <c r="F34" s="70"/>
    </row>
    <row r="35" spans="1:6" ht="20.149999999999999" customHeight="1" x14ac:dyDescent="0.25">
      <c r="A35" s="229" t="s">
        <v>324</v>
      </c>
      <c r="B35" s="241" t="s">
        <v>241</v>
      </c>
      <c r="C35" s="33">
        <f>'Page 4a, Impact, Unrestr G.F.'!C35+'Page 4b, Impact, Restr G.F.'!C35</f>
        <v>0</v>
      </c>
      <c r="D35" s="33">
        <f>'Page 4a, Impact, Unrestr G.F.'!D35+'Page 4b, Impact, Restr G.F.'!D35</f>
        <v>0</v>
      </c>
      <c r="E35" s="33">
        <f>'Page 4a, Impact, Unrestr G.F.'!E35+'Page 4b, Impact, Restr G.F.'!E35</f>
        <v>0</v>
      </c>
      <c r="F35" s="31">
        <f>C35+D35+E35</f>
        <v>0</v>
      </c>
    </row>
    <row r="36" spans="1:6" ht="20.149999999999999" customHeight="1" x14ac:dyDescent="0.25">
      <c r="A36" s="225" t="s">
        <v>330</v>
      </c>
      <c r="B36" s="240">
        <v>9740</v>
      </c>
      <c r="C36" s="33">
        <f>'Page 4a, Impact, Unrestr G.F.'!C36+'Page 4b, Impact, Restr G.F.'!C36</f>
        <v>0</v>
      </c>
      <c r="D36" s="33">
        <f>'Page 4a, Impact, Unrestr G.F.'!D36+'Page 4b, Impact, Restr G.F.'!D36</f>
        <v>0</v>
      </c>
      <c r="E36" s="33">
        <f>'Page 4a, Impact, Unrestr G.F.'!E36+'Page 4b, Impact, Restr G.F.'!E36</f>
        <v>0</v>
      </c>
      <c r="F36" s="31">
        <f>C36+D36+E36</f>
        <v>0</v>
      </c>
    </row>
    <row r="37" spans="1:6" ht="20.149999999999999" customHeight="1" x14ac:dyDescent="0.25">
      <c r="A37" s="225" t="s">
        <v>326</v>
      </c>
      <c r="B37" s="240" t="s">
        <v>242</v>
      </c>
      <c r="C37" s="33">
        <f>'Page 4a, Impact, Unrestr G.F.'!C37+'Page 4b, Impact, Restr G.F.'!C37</f>
        <v>0</v>
      </c>
      <c r="D37" s="33">
        <f>'Page 4a, Impact, Unrestr G.F.'!D37+'Page 4b, Impact, Restr G.F.'!D37</f>
        <v>0</v>
      </c>
      <c r="E37" s="33">
        <f>'Page 4a, Impact, Unrestr G.F.'!E37+'Page 4b, Impact, Restr G.F.'!E37</f>
        <v>0</v>
      </c>
      <c r="F37" s="31">
        <f>C37+D37+E37</f>
        <v>0</v>
      </c>
    </row>
    <row r="38" spans="1:6" ht="20.149999999999999" customHeight="1" x14ac:dyDescent="0.25">
      <c r="A38" s="225" t="s">
        <v>327</v>
      </c>
      <c r="B38" s="240">
        <v>9780</v>
      </c>
      <c r="C38" s="33">
        <f>'Page 4a, Impact, Unrestr G.F.'!C38+'Page 4b, Impact, Restr G.F.'!C38</f>
        <v>0</v>
      </c>
      <c r="D38" s="33">
        <f>'Page 4a, Impact, Unrestr G.F.'!D38+'Page 4b, Impact, Restr G.F.'!D38</f>
        <v>0</v>
      </c>
      <c r="E38" s="33">
        <f>'Page 4a, Impact, Unrestr G.F.'!E38+'Page 4b, Impact, Restr G.F.'!E38</f>
        <v>0</v>
      </c>
      <c r="F38" s="31">
        <f>C38+D38+E38</f>
        <v>0</v>
      </c>
    </row>
    <row r="39" spans="1:6" ht="20.149999999999999" customHeight="1" x14ac:dyDescent="0.25">
      <c r="A39" s="225" t="s">
        <v>244</v>
      </c>
      <c r="B39" s="240">
        <v>9789</v>
      </c>
      <c r="C39" s="33">
        <f>'Page 4a, Impact, Unrestr G.F.'!C39+'Page 4b, Impact, Restr G.F.'!C39</f>
        <v>0</v>
      </c>
      <c r="D39" s="33">
        <f>'Page 4a, Impact, Unrestr G.F.'!D39+'Page 4b, Impact, Restr G.F.'!D39</f>
        <v>0</v>
      </c>
      <c r="E39" s="33">
        <f>'Page 4a, Impact, Unrestr G.F.'!E39+'Page 4b, Impact, Restr G.F.'!E39</f>
        <v>0</v>
      </c>
      <c r="F39" s="31">
        <f>C39+D39+E39</f>
        <v>0</v>
      </c>
    </row>
    <row r="40" spans="1:6" ht="20.149999999999999" customHeight="1" thickBot="1" x14ac:dyDescent="0.3">
      <c r="A40" s="230" t="s">
        <v>245</v>
      </c>
      <c r="B40" s="242">
        <v>9790</v>
      </c>
      <c r="C40" s="38">
        <f>C33-SUM(C35:C39)</f>
        <v>0</v>
      </c>
      <c r="D40" s="38">
        <f>D33-SUM(D35:D39)</f>
        <v>0</v>
      </c>
      <c r="E40" s="38">
        <f>E33-SUM(E35:E39)</f>
        <v>0</v>
      </c>
      <c r="F40" s="39">
        <f>F33-SUM(F35:F39)</f>
        <v>0</v>
      </c>
    </row>
    <row r="41" spans="1:6" ht="13.5" thickTop="1" x14ac:dyDescent="0.3">
      <c r="A41" s="23" t="s">
        <v>154</v>
      </c>
      <c r="B41" s="144"/>
      <c r="C41" s="345" t="s">
        <v>306</v>
      </c>
      <c r="D41" s="345"/>
      <c r="E41" s="345"/>
      <c r="F41" s="345"/>
    </row>
    <row r="42" spans="1:6" ht="17.5" x14ac:dyDescent="0.35">
      <c r="A42" s="63"/>
      <c r="B42" s="172"/>
      <c r="C42" s="143"/>
    </row>
  </sheetData>
  <sheetProtection algorithmName="SHA-512" hashValue="/b+cpiQ4SAPOKCEITetXGxX0QvOCmnX/7dP+L+mkpebWSi9ozsAqXp0rccfF742MMm9r6FDE02bQvmh/P8yuHQ==" saltValue="JxP7pGXMxxUeyvIDjWRTBA==" spinCount="100000" sheet="1" selectLockedCells="1"/>
  <mergeCells count="16">
    <mergeCell ref="C41:F41"/>
    <mergeCell ref="A2:F2"/>
    <mergeCell ref="A1:F1"/>
    <mergeCell ref="A3:F3"/>
    <mergeCell ref="C6:F6"/>
    <mergeCell ref="A4:F4"/>
    <mergeCell ref="C5:F5"/>
    <mergeCell ref="A6:B6"/>
    <mergeCell ref="A5:B5"/>
    <mergeCell ref="A14:B14"/>
    <mergeCell ref="A24:B24"/>
    <mergeCell ref="A33:B33"/>
    <mergeCell ref="A29:B29"/>
    <mergeCell ref="A7:B7"/>
    <mergeCell ref="A9:B9"/>
    <mergeCell ref="A15:B15"/>
  </mergeCells>
  <phoneticPr fontId="2" type="noConversion"/>
  <printOptions horizontalCentered="1"/>
  <pageMargins left="0.2" right="0.2" top="0.5" bottom="0.75" header="0.25" footer="0.25"/>
  <pageSetup scale="88" orientation="portrait" r:id="rId1"/>
  <headerFooter alignWithMargins="0">
    <oddHeader>&amp;C&amp;"Times New Roman,Bold"&amp;12Public Disclosure of Proposed Collective Bargaining Agreement&amp;R&amp;"Times New Roman,Regular"&amp;12Page 4c</oddHeader>
    <oddFooter>&amp;L&amp;"Times New Roman,Regular"Printed &amp;D at &amp;T&amp;R&amp;"Times New Roman,Regular"Los Angeles County Office of Education
 Business Advisory Services
Revised 07/23/2024</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pageSetUpPr fitToPage="1"/>
  </sheetPr>
  <dimension ref="A1:F40"/>
  <sheetViews>
    <sheetView zoomScaleNormal="100" workbookViewId="0">
      <selection activeCell="C8" sqref="C8"/>
    </sheetView>
  </sheetViews>
  <sheetFormatPr defaultRowHeight="12.5" x14ac:dyDescent="0.25"/>
  <cols>
    <col min="1" max="1" width="34.7265625" customWidth="1"/>
    <col min="2" max="2" width="9.26953125" style="1" customWidth="1"/>
    <col min="3" max="6" width="14.7265625" customWidth="1"/>
  </cols>
  <sheetData>
    <row r="1" spans="1:6" ht="15.65" customHeight="1" x14ac:dyDescent="0.35">
      <c r="A1" s="250" t="str">
        <f>IF('Page 1, Agreement'!C4=0," ",'Page 1, Agreement'!C4)</f>
        <v xml:space="preserve"> </v>
      </c>
      <c r="B1" s="250"/>
      <c r="C1" s="250"/>
      <c r="D1" s="250"/>
      <c r="E1" s="250"/>
      <c r="F1" s="250"/>
    </row>
    <row r="2" spans="1:6" ht="15.65" customHeight="1" x14ac:dyDescent="0.25">
      <c r="A2" s="247"/>
      <c r="B2" s="247"/>
      <c r="C2" s="247"/>
      <c r="D2" s="247"/>
      <c r="E2" s="247"/>
      <c r="F2" s="247"/>
    </row>
    <row r="3" spans="1:6" ht="15.65" customHeight="1" x14ac:dyDescent="0.3">
      <c r="A3" s="249" t="s">
        <v>144</v>
      </c>
      <c r="B3" s="249"/>
      <c r="C3" s="249"/>
      <c r="D3" s="249"/>
      <c r="E3" s="249"/>
      <c r="F3" s="249"/>
    </row>
    <row r="4" spans="1:6" ht="15.65" customHeight="1" x14ac:dyDescent="0.3">
      <c r="A4" s="252"/>
      <c r="B4" s="252"/>
      <c r="C4" s="252"/>
      <c r="D4" s="252"/>
      <c r="E4" s="252"/>
      <c r="F4" s="252"/>
    </row>
    <row r="5" spans="1:6" ht="15.65" customHeight="1" x14ac:dyDescent="0.3">
      <c r="A5" s="252"/>
      <c r="B5" s="252"/>
      <c r="C5" s="252" t="s">
        <v>175</v>
      </c>
      <c r="D5" s="252"/>
      <c r="E5" s="252"/>
      <c r="F5" s="252"/>
    </row>
    <row r="6" spans="1:6" ht="15.65" customHeight="1" thickBot="1" x14ac:dyDescent="0.35">
      <c r="A6" s="343" t="s">
        <v>99</v>
      </c>
      <c r="B6" s="343"/>
      <c r="C6" s="348" t="str">
        <f>IF('Page 1, Agreement'!C5=0," ",'Page 1, Agreement'!C5)</f>
        <v xml:space="preserve"> </v>
      </c>
      <c r="D6" s="348"/>
      <c r="E6" s="348"/>
      <c r="F6" s="348"/>
    </row>
    <row r="7" spans="1:6" ht="13" thickTop="1" x14ac:dyDescent="0.25">
      <c r="A7" s="333"/>
      <c r="B7" s="334"/>
      <c r="C7" s="26" t="s">
        <v>50</v>
      </c>
      <c r="D7" s="26" t="s">
        <v>51</v>
      </c>
      <c r="E7" s="26" t="s">
        <v>52</v>
      </c>
      <c r="F7" s="27" t="s">
        <v>53</v>
      </c>
    </row>
    <row r="8" spans="1:6" ht="62.15" customHeight="1" x14ac:dyDescent="0.25">
      <c r="A8" s="173"/>
      <c r="B8" s="174" t="s">
        <v>210</v>
      </c>
      <c r="C8" s="62" t="s">
        <v>212</v>
      </c>
      <c r="D8" s="28" t="s">
        <v>160</v>
      </c>
      <c r="E8" s="28" t="s">
        <v>168</v>
      </c>
      <c r="F8" s="29" t="s">
        <v>166</v>
      </c>
    </row>
    <row r="9" spans="1:6" ht="15" customHeight="1" x14ac:dyDescent="0.25">
      <c r="A9" s="335" t="s">
        <v>54</v>
      </c>
      <c r="B9" s="336"/>
      <c r="C9" s="65"/>
      <c r="D9" s="65"/>
      <c r="E9" s="65"/>
      <c r="F9" s="66"/>
    </row>
    <row r="10" spans="1:6" ht="20.149999999999999" customHeight="1" x14ac:dyDescent="0.25">
      <c r="A10" s="223" t="s">
        <v>197</v>
      </c>
      <c r="B10" s="239" t="s">
        <v>181</v>
      </c>
      <c r="C10" s="24">
        <v>0</v>
      </c>
      <c r="D10" s="78"/>
      <c r="E10" s="24">
        <v>0</v>
      </c>
      <c r="F10" s="30">
        <f>C10+E10</f>
        <v>0</v>
      </c>
    </row>
    <row r="11" spans="1:6" ht="20.149999999999999" customHeight="1" x14ac:dyDescent="0.25">
      <c r="A11" s="223" t="s">
        <v>196</v>
      </c>
      <c r="B11" s="240" t="s">
        <v>182</v>
      </c>
      <c r="C11" s="24">
        <v>0</v>
      </c>
      <c r="D11" s="78"/>
      <c r="E11" s="24">
        <v>0</v>
      </c>
      <c r="F11" s="30">
        <f>C11+E11</f>
        <v>0</v>
      </c>
    </row>
    <row r="12" spans="1:6" ht="20.149999999999999" customHeight="1" x14ac:dyDescent="0.25">
      <c r="A12" s="222" t="s">
        <v>198</v>
      </c>
      <c r="B12" s="241" t="s">
        <v>183</v>
      </c>
      <c r="C12" s="24">
        <v>0</v>
      </c>
      <c r="D12" s="164"/>
      <c r="E12" s="24">
        <v>0</v>
      </c>
      <c r="F12" s="30">
        <f>C12+E12</f>
        <v>0</v>
      </c>
    </row>
    <row r="13" spans="1:6" ht="20.149999999999999" customHeight="1" x14ac:dyDescent="0.25">
      <c r="A13" s="338" t="s">
        <v>55</v>
      </c>
      <c r="B13" s="347"/>
      <c r="C13" s="33">
        <f>SUM(C10:C12)</f>
        <v>0</v>
      </c>
      <c r="D13" s="164"/>
      <c r="E13" s="33">
        <f>SUM(E10:E12)</f>
        <v>0</v>
      </c>
      <c r="F13" s="156">
        <f>SUM(F10:F12)</f>
        <v>0</v>
      </c>
    </row>
    <row r="14" spans="1:6" ht="15" customHeight="1" x14ac:dyDescent="0.25">
      <c r="A14" s="335" t="s">
        <v>56</v>
      </c>
      <c r="B14" s="336"/>
      <c r="C14" s="67"/>
      <c r="D14" s="67"/>
      <c r="E14" s="67"/>
      <c r="F14" s="68"/>
    </row>
    <row r="15" spans="1:6" ht="20.149999999999999" customHeight="1" x14ac:dyDescent="0.25">
      <c r="A15" s="223" t="s">
        <v>191</v>
      </c>
      <c r="B15" s="241" t="s">
        <v>184</v>
      </c>
      <c r="C15" s="24">
        <v>0</v>
      </c>
      <c r="D15" s="24">
        <v>0</v>
      </c>
      <c r="E15" s="24">
        <v>0</v>
      </c>
      <c r="F15" s="30">
        <f>C15+D15+E15</f>
        <v>0</v>
      </c>
    </row>
    <row r="16" spans="1:6" ht="20.149999999999999" customHeight="1" x14ac:dyDescent="0.25">
      <c r="A16" s="222" t="s">
        <v>192</v>
      </c>
      <c r="B16" s="240" t="s">
        <v>185</v>
      </c>
      <c r="C16" s="25">
        <v>0</v>
      </c>
      <c r="D16" s="25">
        <v>0</v>
      </c>
      <c r="E16" s="25">
        <v>0</v>
      </c>
      <c r="F16" s="30">
        <f>C16+D16+E16</f>
        <v>0</v>
      </c>
    </row>
    <row r="17" spans="1:6" ht="20.149999999999999" customHeight="1" x14ac:dyDescent="0.25">
      <c r="A17" s="222" t="s">
        <v>193</v>
      </c>
      <c r="B17" s="240" t="s">
        <v>186</v>
      </c>
      <c r="C17" s="25">
        <v>0</v>
      </c>
      <c r="D17" s="25">
        <v>0</v>
      </c>
      <c r="E17" s="25">
        <v>0</v>
      </c>
      <c r="F17" s="30">
        <f>C17+D17+E17</f>
        <v>0</v>
      </c>
    </row>
    <row r="18" spans="1:6" ht="20.149999999999999" customHeight="1" x14ac:dyDescent="0.25">
      <c r="A18" s="222" t="s">
        <v>194</v>
      </c>
      <c r="B18" s="240" t="s">
        <v>187</v>
      </c>
      <c r="C18" s="25">
        <v>0</v>
      </c>
      <c r="D18" s="71"/>
      <c r="E18" s="25">
        <v>0</v>
      </c>
      <c r="F18" s="30">
        <f>C18+E18</f>
        <v>0</v>
      </c>
    </row>
    <row r="19" spans="1:6" ht="20.149999999999999" customHeight="1" x14ac:dyDescent="0.25">
      <c r="A19" s="222" t="s">
        <v>322</v>
      </c>
      <c r="B19" s="240" t="s">
        <v>188</v>
      </c>
      <c r="C19" s="25">
        <v>0</v>
      </c>
      <c r="D19" s="71"/>
      <c r="E19" s="25">
        <v>0</v>
      </c>
      <c r="F19" s="30">
        <f>C19+E19</f>
        <v>0</v>
      </c>
    </row>
    <row r="20" spans="1:6" ht="20.149999999999999" customHeight="1" x14ac:dyDescent="0.25">
      <c r="A20" s="222" t="s">
        <v>195</v>
      </c>
      <c r="B20" s="240" t="s">
        <v>189</v>
      </c>
      <c r="C20" s="25">
        <v>0</v>
      </c>
      <c r="D20" s="71"/>
      <c r="E20" s="25">
        <v>0</v>
      </c>
      <c r="F20" s="30">
        <f>C20+E20</f>
        <v>0</v>
      </c>
    </row>
    <row r="21" spans="1:6" ht="27" customHeight="1" x14ac:dyDescent="0.25">
      <c r="A21" s="222" t="s">
        <v>333</v>
      </c>
      <c r="B21" s="224" t="s">
        <v>254</v>
      </c>
      <c r="C21" s="25">
        <v>0</v>
      </c>
      <c r="D21" s="71"/>
      <c r="E21" s="25">
        <v>0</v>
      </c>
      <c r="F21" s="30">
        <f>C21+E21</f>
        <v>0</v>
      </c>
    </row>
    <row r="22" spans="1:6" ht="20.149999999999999" customHeight="1" x14ac:dyDescent="0.25">
      <c r="A22" s="222" t="s">
        <v>323</v>
      </c>
      <c r="B22" s="240" t="s">
        <v>190</v>
      </c>
      <c r="C22" s="25">
        <v>0</v>
      </c>
      <c r="D22" s="71"/>
      <c r="E22" s="25">
        <v>0</v>
      </c>
      <c r="F22" s="30">
        <f>C22+E22</f>
        <v>0</v>
      </c>
    </row>
    <row r="23" spans="1:6" ht="20.149999999999999" customHeight="1" x14ac:dyDescent="0.25">
      <c r="A23" s="338" t="s">
        <v>57</v>
      </c>
      <c r="B23" s="339"/>
      <c r="C23" s="34">
        <f>SUM(C15:C22)</f>
        <v>0</v>
      </c>
      <c r="D23" s="34">
        <f>SUM(D15:D17)</f>
        <v>0</v>
      </c>
      <c r="E23" s="34">
        <f>SUM(E15:E22)</f>
        <v>0</v>
      </c>
      <c r="F23" s="31">
        <f>SUM(F15:F22)</f>
        <v>0</v>
      </c>
    </row>
    <row r="24" spans="1:6" ht="15" customHeight="1" x14ac:dyDescent="0.25">
      <c r="A24" s="335" t="s">
        <v>118</v>
      </c>
      <c r="B24" s="336"/>
      <c r="C24" s="71"/>
      <c r="D24" s="71"/>
      <c r="E24" s="71"/>
      <c r="F24" s="121"/>
    </row>
    <row r="25" spans="1:6" ht="20.149999999999999" customHeight="1" x14ac:dyDescent="0.25">
      <c r="A25" s="223" t="s">
        <v>204</v>
      </c>
      <c r="B25" s="241" t="s">
        <v>200</v>
      </c>
      <c r="C25" s="25">
        <v>0</v>
      </c>
      <c r="D25" s="25">
        <v>0</v>
      </c>
      <c r="E25" s="25">
        <v>0</v>
      </c>
      <c r="F25" s="31">
        <f>C25+D25+E25</f>
        <v>0</v>
      </c>
    </row>
    <row r="26" spans="1:6" ht="20.149999999999999" customHeight="1" x14ac:dyDescent="0.25">
      <c r="A26" s="225" t="s">
        <v>203</v>
      </c>
      <c r="B26" s="240" t="s">
        <v>199</v>
      </c>
      <c r="C26" s="25">
        <v>0</v>
      </c>
      <c r="D26" s="25">
        <v>0</v>
      </c>
      <c r="E26" s="25">
        <v>0</v>
      </c>
      <c r="F26" s="31">
        <f>C26+D26+E26</f>
        <v>0</v>
      </c>
    </row>
    <row r="27" spans="1:6" ht="20.149999999999999" customHeight="1" x14ac:dyDescent="0.25">
      <c r="A27" s="338" t="s">
        <v>155</v>
      </c>
      <c r="B27" s="339"/>
      <c r="C27" s="35">
        <f>C13-C23+C25-C26</f>
        <v>0</v>
      </c>
      <c r="D27" s="35">
        <f>D13-D23+D25-D26</f>
        <v>0</v>
      </c>
      <c r="E27" s="35">
        <f>E13-E23+E25-E26</f>
        <v>0</v>
      </c>
      <c r="F27" s="32">
        <f>F13-F23+F25-F26</f>
        <v>0</v>
      </c>
    </row>
    <row r="28" spans="1:6" ht="15" customHeight="1" x14ac:dyDescent="0.25">
      <c r="A28" s="227"/>
      <c r="B28" s="235"/>
      <c r="C28" s="69"/>
      <c r="D28" s="69"/>
      <c r="E28" s="69"/>
      <c r="F28" s="70"/>
    </row>
    <row r="29" spans="1:6" ht="20.149999999999999" customHeight="1" x14ac:dyDescent="0.25">
      <c r="A29" s="225" t="s">
        <v>208</v>
      </c>
      <c r="B29" s="241">
        <v>9791</v>
      </c>
      <c r="C29" s="25">
        <v>0</v>
      </c>
      <c r="D29" s="71"/>
      <c r="E29" s="71"/>
      <c r="F29" s="31">
        <f>C29</f>
        <v>0</v>
      </c>
    </row>
    <row r="30" spans="1:6" ht="20.149999999999999" customHeight="1" x14ac:dyDescent="0.25">
      <c r="A30" s="225" t="s">
        <v>329</v>
      </c>
      <c r="B30" s="240" t="s">
        <v>205</v>
      </c>
      <c r="C30" s="25">
        <v>0</v>
      </c>
      <c r="D30" s="71"/>
      <c r="E30" s="71"/>
      <c r="F30" s="31">
        <f>C30</f>
        <v>0</v>
      </c>
    </row>
    <row r="31" spans="1:6" ht="20.149999999999999" customHeight="1" x14ac:dyDescent="0.25">
      <c r="A31" s="236" t="s">
        <v>209</v>
      </c>
      <c r="B31" s="224"/>
      <c r="C31" s="34">
        <f>C27+C29+C30</f>
        <v>0</v>
      </c>
      <c r="D31" s="34">
        <f>D27</f>
        <v>0</v>
      </c>
      <c r="E31" s="34">
        <f>E27</f>
        <v>0</v>
      </c>
      <c r="F31" s="31">
        <f>F27+F29+F30</f>
        <v>0</v>
      </c>
    </row>
    <row r="32" spans="1:6" ht="15" customHeight="1" x14ac:dyDescent="0.25">
      <c r="A32" s="335" t="s">
        <v>332</v>
      </c>
      <c r="B32" s="336"/>
      <c r="C32" s="69"/>
      <c r="D32" s="69"/>
      <c r="E32" s="69"/>
      <c r="F32" s="70"/>
    </row>
    <row r="33" spans="1:6" ht="20.149999999999999" customHeight="1" x14ac:dyDescent="0.25">
      <c r="A33" s="229" t="s">
        <v>324</v>
      </c>
      <c r="B33" s="241" t="s">
        <v>241</v>
      </c>
      <c r="C33" s="25">
        <v>0</v>
      </c>
      <c r="D33" s="25">
        <v>0</v>
      </c>
      <c r="E33" s="25">
        <v>0</v>
      </c>
      <c r="F33" s="31">
        <f>C33+D33+E33</f>
        <v>0</v>
      </c>
    </row>
    <row r="34" spans="1:6" ht="20.149999999999999" customHeight="1" x14ac:dyDescent="0.25">
      <c r="A34" s="225" t="s">
        <v>330</v>
      </c>
      <c r="B34" s="240">
        <v>9740</v>
      </c>
      <c r="C34" s="25">
        <v>0</v>
      </c>
      <c r="D34" s="25">
        <v>0</v>
      </c>
      <c r="E34" s="25">
        <v>0</v>
      </c>
      <c r="F34" s="31">
        <f>C34+D34+E34</f>
        <v>0</v>
      </c>
    </row>
    <row r="35" spans="1:6" ht="20.149999999999999" customHeight="1" x14ac:dyDescent="0.25">
      <c r="A35" s="225" t="s">
        <v>326</v>
      </c>
      <c r="B35" s="240" t="s">
        <v>242</v>
      </c>
      <c r="C35" s="25">
        <v>0</v>
      </c>
      <c r="D35" s="25">
        <v>0</v>
      </c>
      <c r="E35" s="25">
        <v>0</v>
      </c>
      <c r="F35" s="31">
        <f>C35+D35+E35</f>
        <v>0</v>
      </c>
    </row>
    <row r="36" spans="1:6" ht="20.149999999999999" customHeight="1" x14ac:dyDescent="0.25">
      <c r="A36" s="225" t="s">
        <v>327</v>
      </c>
      <c r="B36" s="240">
        <v>9780</v>
      </c>
      <c r="C36" s="25">
        <v>0</v>
      </c>
      <c r="D36" s="25">
        <v>0</v>
      </c>
      <c r="E36" s="25">
        <v>0</v>
      </c>
      <c r="F36" s="31">
        <f>C36+D36+E36</f>
        <v>0</v>
      </c>
    </row>
    <row r="37" spans="1:6" ht="20.149999999999999" customHeight="1" x14ac:dyDescent="0.25">
      <c r="A37" s="225" t="s">
        <v>244</v>
      </c>
      <c r="B37" s="240">
        <v>9789</v>
      </c>
      <c r="C37" s="25">
        <v>0</v>
      </c>
      <c r="D37" s="25">
        <v>0</v>
      </c>
      <c r="E37" s="25">
        <v>0</v>
      </c>
      <c r="F37" s="31">
        <f>C37+D37+E37</f>
        <v>0</v>
      </c>
    </row>
    <row r="38" spans="1:6" ht="20.149999999999999" customHeight="1" thickBot="1" x14ac:dyDescent="0.3">
      <c r="A38" s="230" t="s">
        <v>245</v>
      </c>
      <c r="B38" s="242">
        <v>9790</v>
      </c>
      <c r="C38" s="38">
        <f>C31-SUM(C33:C37)</f>
        <v>0</v>
      </c>
      <c r="D38" s="38">
        <f>D31-SUM(D33:D37)</f>
        <v>0</v>
      </c>
      <c r="E38" s="38">
        <f>E31-SUM(E33:E37)</f>
        <v>0</v>
      </c>
      <c r="F38" s="39">
        <f>F31-SUM(F33:F37)</f>
        <v>0</v>
      </c>
    </row>
    <row r="39" spans="1:6" ht="13.5" thickTop="1" x14ac:dyDescent="0.3">
      <c r="A39" s="23" t="s">
        <v>154</v>
      </c>
      <c r="B39" s="144"/>
      <c r="C39" s="337" t="s">
        <v>306</v>
      </c>
      <c r="D39" s="337"/>
      <c r="E39" s="337"/>
      <c r="F39" s="337"/>
    </row>
    <row r="40" spans="1:6" ht="17.5" x14ac:dyDescent="0.35">
      <c r="A40" s="63"/>
      <c r="B40" s="172"/>
    </row>
  </sheetData>
  <sheetProtection algorithmName="SHA-512" hashValue="t9hD9hgRvwRLggAWvp7EsdbZckYXn+9m/K0QgyQFDrfTpNgE2G8ekdf14jX7EhL2+gbfU8KPy8RvcFAlikX8mw==" saltValue="L7/5+azekvni3IEK5PT9dw==" spinCount="100000" sheet="1" selectLockedCells="1"/>
  <mergeCells count="17">
    <mergeCell ref="A1:F1"/>
    <mergeCell ref="A2:F2"/>
    <mergeCell ref="A3:F3"/>
    <mergeCell ref="C6:F6"/>
    <mergeCell ref="A4:F4"/>
    <mergeCell ref="C5:F5"/>
    <mergeCell ref="A6:B6"/>
    <mergeCell ref="A5:B5"/>
    <mergeCell ref="A9:B9"/>
    <mergeCell ref="A14:B14"/>
    <mergeCell ref="A24:B24"/>
    <mergeCell ref="C39:F39"/>
    <mergeCell ref="A7:B7"/>
    <mergeCell ref="A23:B23"/>
    <mergeCell ref="A27:B27"/>
    <mergeCell ref="A13:B13"/>
    <mergeCell ref="A32:B32"/>
  </mergeCells>
  <phoneticPr fontId="2" type="noConversion"/>
  <printOptions horizontalCentered="1"/>
  <pageMargins left="0.2" right="0.2" top="0.5" bottom="0.75" header="0.25" footer="0.25"/>
  <pageSetup scale="93" orientation="portrait" r:id="rId1"/>
  <headerFooter alignWithMargins="0">
    <oddHeader>&amp;C&amp;"Times New Roman,Bold"&amp;12Public Disclosure of Proposed Collective Bargaining Agreement&amp;R&amp;"Times New Roman,Regular"&amp;12Page 4d</oddHeader>
    <oddFooter>&amp;L&amp;"Times New Roman,Regular"Printed &amp;D at &amp;T&amp;R&amp;"Times New Roman,Regular"Los Angeles County Office of Education
 Business Advisory Services
Revised 07/23/2024</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pageSetUpPr fitToPage="1"/>
  </sheetPr>
  <dimension ref="A1:F40"/>
  <sheetViews>
    <sheetView workbookViewId="0">
      <selection activeCell="C10" sqref="C10"/>
    </sheetView>
  </sheetViews>
  <sheetFormatPr defaultRowHeight="12.5" x14ac:dyDescent="0.25"/>
  <cols>
    <col min="1" max="1" width="34.7265625" customWidth="1"/>
    <col min="2" max="2" width="9.26953125" style="1" customWidth="1"/>
    <col min="3" max="6" width="14.7265625" customWidth="1"/>
  </cols>
  <sheetData>
    <row r="1" spans="1:6" ht="15.65" customHeight="1" x14ac:dyDescent="0.35">
      <c r="A1" s="250" t="str">
        <f>IF('Page 1, Agreement'!C4=0," ",'Page 1, Agreement'!C4)</f>
        <v xml:space="preserve"> </v>
      </c>
      <c r="B1" s="250"/>
      <c r="C1" s="250"/>
      <c r="D1" s="250"/>
      <c r="E1" s="250"/>
      <c r="F1" s="250"/>
    </row>
    <row r="2" spans="1:6" ht="15.65" customHeight="1" x14ac:dyDescent="0.25">
      <c r="A2" s="247"/>
      <c r="B2" s="247"/>
      <c r="C2" s="247"/>
      <c r="D2" s="247"/>
      <c r="E2" s="247"/>
      <c r="F2" s="247"/>
    </row>
    <row r="3" spans="1:6" ht="15.65" customHeight="1" x14ac:dyDescent="0.3">
      <c r="A3" s="249" t="s">
        <v>144</v>
      </c>
      <c r="B3" s="249"/>
      <c r="C3" s="249"/>
      <c r="D3" s="249"/>
      <c r="E3" s="249"/>
      <c r="F3" s="249"/>
    </row>
    <row r="4" spans="1:6" ht="15.65" customHeight="1" x14ac:dyDescent="0.3">
      <c r="A4" s="252"/>
      <c r="B4" s="252"/>
      <c r="C4" s="252"/>
      <c r="D4" s="252"/>
      <c r="E4" s="252"/>
      <c r="F4" s="252"/>
    </row>
    <row r="5" spans="1:6" ht="15.65" customHeight="1" x14ac:dyDescent="0.3">
      <c r="A5" s="252"/>
      <c r="B5" s="252"/>
      <c r="C5" s="252" t="s">
        <v>176</v>
      </c>
      <c r="D5" s="252"/>
      <c r="E5" s="252"/>
      <c r="F5" s="252"/>
    </row>
    <row r="6" spans="1:6" ht="15.65" customHeight="1" thickBot="1" x14ac:dyDescent="0.35">
      <c r="A6" s="343" t="s">
        <v>99</v>
      </c>
      <c r="B6" s="343"/>
      <c r="C6" s="348" t="str">
        <f>IF('Page 1, Agreement'!C5=0," ",'Page 1, Agreement'!C5)</f>
        <v xml:space="preserve"> </v>
      </c>
      <c r="D6" s="348"/>
      <c r="E6" s="348"/>
      <c r="F6" s="348"/>
    </row>
    <row r="7" spans="1:6" ht="13" thickTop="1" x14ac:dyDescent="0.25">
      <c r="A7" s="333"/>
      <c r="B7" s="334"/>
      <c r="C7" s="26" t="s">
        <v>50</v>
      </c>
      <c r="D7" s="26" t="s">
        <v>51</v>
      </c>
      <c r="E7" s="26" t="s">
        <v>52</v>
      </c>
      <c r="F7" s="27" t="s">
        <v>53</v>
      </c>
    </row>
    <row r="8" spans="1:6" ht="62.15" customHeight="1" x14ac:dyDescent="0.25">
      <c r="A8" s="173"/>
      <c r="B8" s="174" t="s">
        <v>210</v>
      </c>
      <c r="C8" s="28" t="str">
        <f>'Page 4a, Impact, Unrestr G.F.'!C8</f>
        <v xml:space="preserve">Latest Board-Approved Budget Before Settlement  (As of -------) </v>
      </c>
      <c r="D8" s="28" t="s">
        <v>160</v>
      </c>
      <c r="E8" s="28" t="s">
        <v>168</v>
      </c>
      <c r="F8" s="29" t="s">
        <v>166</v>
      </c>
    </row>
    <row r="9" spans="1:6" ht="15" customHeight="1" x14ac:dyDescent="0.25">
      <c r="A9" s="335" t="s">
        <v>54</v>
      </c>
      <c r="B9" s="336"/>
      <c r="C9" s="65"/>
      <c r="D9" s="65"/>
      <c r="E9" s="65"/>
      <c r="F9" s="66"/>
    </row>
    <row r="10" spans="1:6" ht="20.149999999999999" customHeight="1" x14ac:dyDescent="0.25">
      <c r="A10" s="223" t="s">
        <v>197</v>
      </c>
      <c r="B10" s="239" t="s">
        <v>181</v>
      </c>
      <c r="C10" s="24">
        <v>0</v>
      </c>
      <c r="D10" s="78"/>
      <c r="E10" s="24">
        <v>0</v>
      </c>
      <c r="F10" s="30">
        <f>C10+E10</f>
        <v>0</v>
      </c>
    </row>
    <row r="11" spans="1:6" ht="20.149999999999999" customHeight="1" x14ac:dyDescent="0.25">
      <c r="A11" s="223" t="s">
        <v>196</v>
      </c>
      <c r="B11" s="240" t="s">
        <v>182</v>
      </c>
      <c r="C11" s="24">
        <v>0</v>
      </c>
      <c r="D11" s="78"/>
      <c r="E11" s="24">
        <v>0</v>
      </c>
      <c r="F11" s="30">
        <f>C11+E11</f>
        <v>0</v>
      </c>
    </row>
    <row r="12" spans="1:6" ht="20.149999999999999" customHeight="1" x14ac:dyDescent="0.25">
      <c r="A12" s="222" t="s">
        <v>198</v>
      </c>
      <c r="B12" s="241" t="s">
        <v>183</v>
      </c>
      <c r="C12" s="24">
        <v>0</v>
      </c>
      <c r="D12" s="164"/>
      <c r="E12" s="24">
        <v>0</v>
      </c>
      <c r="F12" s="30">
        <f>C12+E12</f>
        <v>0</v>
      </c>
    </row>
    <row r="13" spans="1:6" ht="20.149999999999999" customHeight="1" x14ac:dyDescent="0.25">
      <c r="A13" s="338" t="s">
        <v>55</v>
      </c>
      <c r="B13" s="339"/>
      <c r="C13" s="33">
        <f>SUM(C10:C12)</f>
        <v>0</v>
      </c>
      <c r="D13" s="71"/>
      <c r="E13" s="33">
        <f>SUM(E10:E12)</f>
        <v>0</v>
      </c>
      <c r="F13" s="156">
        <f>SUM(F10:F12)</f>
        <v>0</v>
      </c>
    </row>
    <row r="14" spans="1:6" ht="15" customHeight="1" x14ac:dyDescent="0.25">
      <c r="A14" s="335" t="s">
        <v>56</v>
      </c>
      <c r="B14" s="336"/>
      <c r="C14" s="67"/>
      <c r="D14" s="67"/>
      <c r="E14" s="67"/>
      <c r="F14" s="68"/>
    </row>
    <row r="15" spans="1:6" ht="20.149999999999999" customHeight="1" x14ac:dyDescent="0.25">
      <c r="A15" s="223" t="s">
        <v>191</v>
      </c>
      <c r="B15" s="241" t="s">
        <v>184</v>
      </c>
      <c r="C15" s="24">
        <v>0</v>
      </c>
      <c r="D15" s="24">
        <v>0</v>
      </c>
      <c r="E15" s="24">
        <v>0</v>
      </c>
      <c r="F15" s="30">
        <f>C15+D15+E15</f>
        <v>0</v>
      </c>
    </row>
    <row r="16" spans="1:6" ht="20.149999999999999" customHeight="1" x14ac:dyDescent="0.25">
      <c r="A16" s="222" t="s">
        <v>192</v>
      </c>
      <c r="B16" s="240" t="s">
        <v>185</v>
      </c>
      <c r="C16" s="25">
        <v>0</v>
      </c>
      <c r="D16" s="25">
        <v>0</v>
      </c>
      <c r="E16" s="25">
        <v>0</v>
      </c>
      <c r="F16" s="30">
        <f>C16+D16+E16</f>
        <v>0</v>
      </c>
    </row>
    <row r="17" spans="1:6" ht="20.149999999999999" customHeight="1" x14ac:dyDescent="0.25">
      <c r="A17" s="222" t="s">
        <v>193</v>
      </c>
      <c r="B17" s="240" t="s">
        <v>186</v>
      </c>
      <c r="C17" s="25">
        <v>0</v>
      </c>
      <c r="D17" s="25">
        <v>0</v>
      </c>
      <c r="E17" s="25">
        <v>0</v>
      </c>
      <c r="F17" s="30">
        <f>C17+D17+E17</f>
        <v>0</v>
      </c>
    </row>
    <row r="18" spans="1:6" ht="20.149999999999999" customHeight="1" x14ac:dyDescent="0.25">
      <c r="A18" s="222" t="s">
        <v>194</v>
      </c>
      <c r="B18" s="240" t="s">
        <v>187</v>
      </c>
      <c r="C18" s="25">
        <v>0</v>
      </c>
      <c r="D18" s="71"/>
      <c r="E18" s="25">
        <v>0</v>
      </c>
      <c r="F18" s="30">
        <f>C18+E18</f>
        <v>0</v>
      </c>
    </row>
    <row r="19" spans="1:6" ht="20.149999999999999" customHeight="1" x14ac:dyDescent="0.25">
      <c r="A19" s="222" t="s">
        <v>322</v>
      </c>
      <c r="B19" s="240" t="s">
        <v>188</v>
      </c>
      <c r="C19" s="25">
        <v>0</v>
      </c>
      <c r="D19" s="71"/>
      <c r="E19" s="25">
        <v>0</v>
      </c>
      <c r="F19" s="30">
        <f>C19+E19</f>
        <v>0</v>
      </c>
    </row>
    <row r="20" spans="1:6" ht="20.149999999999999" customHeight="1" x14ac:dyDescent="0.25">
      <c r="A20" s="222" t="s">
        <v>195</v>
      </c>
      <c r="B20" s="240" t="s">
        <v>189</v>
      </c>
      <c r="C20" s="25">
        <v>0</v>
      </c>
      <c r="D20" s="71"/>
      <c r="E20" s="25">
        <v>0</v>
      </c>
      <c r="F20" s="30">
        <f>C20+E20</f>
        <v>0</v>
      </c>
    </row>
    <row r="21" spans="1:6" ht="27" customHeight="1" x14ac:dyDescent="0.25">
      <c r="A21" s="222" t="s">
        <v>333</v>
      </c>
      <c r="B21" s="224" t="s">
        <v>254</v>
      </c>
      <c r="C21" s="25">
        <v>0</v>
      </c>
      <c r="D21" s="71"/>
      <c r="E21" s="25">
        <v>0</v>
      </c>
      <c r="F21" s="30">
        <f>C21+E21</f>
        <v>0</v>
      </c>
    </row>
    <row r="22" spans="1:6" ht="20.149999999999999" customHeight="1" x14ac:dyDescent="0.25">
      <c r="A22" s="222" t="s">
        <v>323</v>
      </c>
      <c r="B22" s="240" t="s">
        <v>190</v>
      </c>
      <c r="C22" s="25">
        <v>0</v>
      </c>
      <c r="D22" s="71"/>
      <c r="E22" s="25">
        <v>0</v>
      </c>
      <c r="F22" s="30">
        <f>C22+E22</f>
        <v>0</v>
      </c>
    </row>
    <row r="23" spans="1:6" ht="20.149999999999999" customHeight="1" x14ac:dyDescent="0.25">
      <c r="A23" s="338" t="s">
        <v>57</v>
      </c>
      <c r="B23" s="339"/>
      <c r="C23" s="34">
        <f>SUM(C15:C22)</f>
        <v>0</v>
      </c>
      <c r="D23" s="34">
        <f>SUM(D15:D17)</f>
        <v>0</v>
      </c>
      <c r="E23" s="34">
        <f>SUM(E15:E22)</f>
        <v>0</v>
      </c>
      <c r="F23" s="31">
        <f>SUM(F15:F22)</f>
        <v>0</v>
      </c>
    </row>
    <row r="24" spans="1:6" ht="15" customHeight="1" x14ac:dyDescent="0.25">
      <c r="A24" s="335" t="s">
        <v>118</v>
      </c>
      <c r="B24" s="336"/>
      <c r="C24" s="71"/>
      <c r="D24" s="71"/>
      <c r="E24" s="71"/>
      <c r="F24" s="121"/>
    </row>
    <row r="25" spans="1:6" ht="20.149999999999999" customHeight="1" x14ac:dyDescent="0.25">
      <c r="A25" s="223" t="s">
        <v>204</v>
      </c>
      <c r="B25" s="241" t="s">
        <v>200</v>
      </c>
      <c r="C25" s="25">
        <v>0</v>
      </c>
      <c r="D25" s="25">
        <v>0</v>
      </c>
      <c r="E25" s="25">
        <v>0</v>
      </c>
      <c r="F25" s="31">
        <f>C25+D25+E25</f>
        <v>0</v>
      </c>
    </row>
    <row r="26" spans="1:6" ht="20.149999999999999" customHeight="1" x14ac:dyDescent="0.25">
      <c r="A26" s="225" t="s">
        <v>203</v>
      </c>
      <c r="B26" s="240" t="s">
        <v>199</v>
      </c>
      <c r="C26" s="25">
        <v>0</v>
      </c>
      <c r="D26" s="25">
        <v>0</v>
      </c>
      <c r="E26" s="25">
        <v>0</v>
      </c>
      <c r="F26" s="31">
        <f>C26+D26+E26</f>
        <v>0</v>
      </c>
    </row>
    <row r="27" spans="1:6" ht="20.149999999999999" customHeight="1" x14ac:dyDescent="0.25">
      <c r="A27" s="338" t="s">
        <v>155</v>
      </c>
      <c r="B27" s="339"/>
      <c r="C27" s="35">
        <f>C13-C23+C25-C26</f>
        <v>0</v>
      </c>
      <c r="D27" s="35">
        <f>D13-D23+D25-D26</f>
        <v>0</v>
      </c>
      <c r="E27" s="35">
        <f>E13-E23+E25-E26</f>
        <v>0</v>
      </c>
      <c r="F27" s="32">
        <f>F13-F23+F25-F26</f>
        <v>0</v>
      </c>
    </row>
    <row r="28" spans="1:6" ht="15" customHeight="1" x14ac:dyDescent="0.25">
      <c r="A28" s="227"/>
      <c r="B28" s="235"/>
      <c r="C28" s="69"/>
      <c r="D28" s="69"/>
      <c r="E28" s="69"/>
      <c r="F28" s="70"/>
    </row>
    <row r="29" spans="1:6" ht="20.149999999999999" customHeight="1" x14ac:dyDescent="0.25">
      <c r="A29" s="225" t="s">
        <v>208</v>
      </c>
      <c r="B29" s="240">
        <v>9791</v>
      </c>
      <c r="C29" s="25">
        <v>0</v>
      </c>
      <c r="D29" s="71"/>
      <c r="E29" s="71"/>
      <c r="F29" s="31">
        <f>C29</f>
        <v>0</v>
      </c>
    </row>
    <row r="30" spans="1:6" ht="20.149999999999999" customHeight="1" x14ac:dyDescent="0.25">
      <c r="A30" s="225" t="s">
        <v>329</v>
      </c>
      <c r="B30" s="240" t="s">
        <v>205</v>
      </c>
      <c r="C30" s="25">
        <v>0</v>
      </c>
      <c r="D30" s="71"/>
      <c r="E30" s="71"/>
      <c r="F30" s="31">
        <f>C30</f>
        <v>0</v>
      </c>
    </row>
    <row r="31" spans="1:6" ht="20.149999999999999" customHeight="1" x14ac:dyDescent="0.25">
      <c r="A31" s="338" t="s">
        <v>209</v>
      </c>
      <c r="B31" s="339"/>
      <c r="C31" s="34">
        <f>C27+C29+C30</f>
        <v>0</v>
      </c>
      <c r="D31" s="34">
        <f>D27</f>
        <v>0</v>
      </c>
      <c r="E31" s="34">
        <f>E27</f>
        <v>0</v>
      </c>
      <c r="F31" s="31">
        <f>F27+F29+F30</f>
        <v>0</v>
      </c>
    </row>
    <row r="32" spans="1:6" ht="15" customHeight="1" x14ac:dyDescent="0.25">
      <c r="A32" s="335" t="s">
        <v>332</v>
      </c>
      <c r="B32" s="336"/>
      <c r="C32" s="69"/>
      <c r="D32" s="69"/>
      <c r="E32" s="69"/>
      <c r="F32" s="70"/>
    </row>
    <row r="33" spans="1:6" ht="20.149999999999999" customHeight="1" x14ac:dyDescent="0.25">
      <c r="A33" s="229" t="s">
        <v>324</v>
      </c>
      <c r="B33" s="241" t="s">
        <v>241</v>
      </c>
      <c r="C33" s="25">
        <v>0</v>
      </c>
      <c r="D33" s="25">
        <v>0</v>
      </c>
      <c r="E33" s="25">
        <v>0</v>
      </c>
      <c r="F33" s="31">
        <f>C33+D33+E33</f>
        <v>0</v>
      </c>
    </row>
    <row r="34" spans="1:6" ht="20.149999999999999" customHeight="1" x14ac:dyDescent="0.25">
      <c r="A34" s="225" t="s">
        <v>330</v>
      </c>
      <c r="B34" s="240">
        <v>9740</v>
      </c>
      <c r="C34" s="25">
        <v>0</v>
      </c>
      <c r="D34" s="25">
        <v>0</v>
      </c>
      <c r="E34" s="25">
        <v>0</v>
      </c>
      <c r="F34" s="31">
        <f>C34+D34+E34</f>
        <v>0</v>
      </c>
    </row>
    <row r="35" spans="1:6" ht="20.149999999999999" customHeight="1" x14ac:dyDescent="0.25">
      <c r="A35" s="225" t="s">
        <v>326</v>
      </c>
      <c r="B35" s="240" t="s">
        <v>242</v>
      </c>
      <c r="C35" s="25">
        <v>0</v>
      </c>
      <c r="D35" s="25">
        <v>0</v>
      </c>
      <c r="E35" s="25">
        <v>0</v>
      </c>
      <c r="F35" s="31">
        <f>C35+D35+E35</f>
        <v>0</v>
      </c>
    </row>
    <row r="36" spans="1:6" ht="20.149999999999999" customHeight="1" x14ac:dyDescent="0.25">
      <c r="A36" s="225" t="s">
        <v>327</v>
      </c>
      <c r="B36" s="240">
        <v>9780</v>
      </c>
      <c r="C36" s="25">
        <v>0</v>
      </c>
      <c r="D36" s="25">
        <v>0</v>
      </c>
      <c r="E36" s="25">
        <v>0</v>
      </c>
      <c r="F36" s="31">
        <f>C36+D36+E36</f>
        <v>0</v>
      </c>
    </row>
    <row r="37" spans="1:6" ht="20.149999999999999" customHeight="1" x14ac:dyDescent="0.25">
      <c r="A37" s="225" t="s">
        <v>244</v>
      </c>
      <c r="B37" s="240">
        <v>9789</v>
      </c>
      <c r="C37" s="25">
        <v>0</v>
      </c>
      <c r="D37" s="25">
        <v>0</v>
      </c>
      <c r="E37" s="25">
        <v>0</v>
      </c>
      <c r="F37" s="31">
        <f>C37+D37+E37</f>
        <v>0</v>
      </c>
    </row>
    <row r="38" spans="1:6" ht="20.149999999999999" customHeight="1" thickBot="1" x14ac:dyDescent="0.3">
      <c r="A38" s="230" t="s">
        <v>245</v>
      </c>
      <c r="B38" s="242">
        <v>9790</v>
      </c>
      <c r="C38" s="38">
        <f>C31-SUM(C33:C37)</f>
        <v>0</v>
      </c>
      <c r="D38" s="38">
        <f>D31-SUM(D33:D37)</f>
        <v>0</v>
      </c>
      <c r="E38" s="38">
        <f>E31-SUM(E33:E37)</f>
        <v>0</v>
      </c>
      <c r="F38" s="39">
        <f>F31-SUM(F33:F37)</f>
        <v>0</v>
      </c>
    </row>
    <row r="39" spans="1:6" ht="13.5" thickTop="1" x14ac:dyDescent="0.3">
      <c r="A39" s="23" t="s">
        <v>154</v>
      </c>
      <c r="B39" s="144"/>
      <c r="C39" s="345" t="s">
        <v>306</v>
      </c>
      <c r="D39" s="345"/>
      <c r="E39" s="345"/>
      <c r="F39" s="345"/>
    </row>
    <row r="40" spans="1:6" ht="17.5" x14ac:dyDescent="0.35">
      <c r="A40" s="63"/>
      <c r="B40" s="172"/>
    </row>
  </sheetData>
  <sheetProtection algorithmName="SHA-512" hashValue="YVDB8DCcUlxBCThyYQyel6RdjamPg+4rM1ZdAzQ2gRLznVJ2gvNU0y2kE4w2qLak3q4NPtWjFUGLTZZwvZfbKw==" saltValue="upRhrSR3TOAXhAtbyRkhvQ==" spinCount="100000" sheet="1" selectLockedCells="1"/>
  <mergeCells count="18">
    <mergeCell ref="A27:B27"/>
    <mergeCell ref="A31:B31"/>
    <mergeCell ref="C39:F39"/>
    <mergeCell ref="A1:F1"/>
    <mergeCell ref="A2:F2"/>
    <mergeCell ref="A3:F3"/>
    <mergeCell ref="C6:F6"/>
    <mergeCell ref="A4:F4"/>
    <mergeCell ref="C5:F5"/>
    <mergeCell ref="A14:B14"/>
    <mergeCell ref="A32:B32"/>
    <mergeCell ref="A7:B7"/>
    <mergeCell ref="A6:B6"/>
    <mergeCell ref="A5:B5"/>
    <mergeCell ref="A9:B9"/>
    <mergeCell ref="A13:B13"/>
    <mergeCell ref="A23:B23"/>
    <mergeCell ref="A24:B24"/>
  </mergeCells>
  <phoneticPr fontId="2" type="noConversion"/>
  <printOptions horizontalCentered="1"/>
  <pageMargins left="0.2" right="0.2" top="0.5" bottom="0.75" header="0.25" footer="0.25"/>
  <pageSetup scale="93" orientation="portrait" r:id="rId1"/>
  <headerFooter alignWithMargins="0">
    <oddHeader>&amp;C&amp;"Times New Roman,Bold"&amp;12Public Disclosure of Proposed Collective Bargaining Agreement&amp;R&amp;"Times New Roman,Regular"&amp;12Page 4e</oddHeader>
    <oddFooter>&amp;L&amp;"Times New Roman,Regular"Printed &amp;D at &amp;T&amp;R&amp;"Times New Roman,Regular"Los Angeles County Office of Education
 Business Advisory Services
Revised 07/23/2024</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
    <pageSetUpPr fitToPage="1"/>
  </sheetPr>
  <dimension ref="A1:F41"/>
  <sheetViews>
    <sheetView workbookViewId="0">
      <selection activeCell="C10" sqref="C10"/>
    </sheetView>
  </sheetViews>
  <sheetFormatPr defaultRowHeight="12.5" x14ac:dyDescent="0.25"/>
  <cols>
    <col min="1" max="1" width="34.7265625" customWidth="1"/>
    <col min="2" max="2" width="9.26953125" customWidth="1"/>
    <col min="3" max="6" width="14.7265625" customWidth="1"/>
  </cols>
  <sheetData>
    <row r="1" spans="1:6" ht="15.65" customHeight="1" x14ac:dyDescent="0.35">
      <c r="A1" s="250" t="str">
        <f>IF('Page 1, Agreement'!C4=0," ",'Page 1, Agreement'!C4)</f>
        <v xml:space="preserve"> </v>
      </c>
      <c r="B1" s="250"/>
      <c r="C1" s="250"/>
      <c r="D1" s="250"/>
      <c r="E1" s="250"/>
      <c r="F1" s="250"/>
    </row>
    <row r="2" spans="1:6" ht="15.65" customHeight="1" x14ac:dyDescent="0.25">
      <c r="A2" s="247"/>
      <c r="B2" s="247"/>
      <c r="C2" s="247"/>
      <c r="D2" s="247"/>
      <c r="E2" s="247"/>
      <c r="F2" s="247"/>
    </row>
    <row r="3" spans="1:6" ht="15.65" customHeight="1" x14ac:dyDescent="0.3">
      <c r="A3" s="249" t="s">
        <v>144</v>
      </c>
      <c r="B3" s="249"/>
      <c r="C3" s="249"/>
      <c r="D3" s="249"/>
      <c r="E3" s="249"/>
      <c r="F3" s="249"/>
    </row>
    <row r="4" spans="1:6" ht="15.65" customHeight="1" x14ac:dyDescent="0.3">
      <c r="A4" s="252"/>
      <c r="B4" s="252"/>
      <c r="C4" s="252"/>
      <c r="D4" s="252"/>
      <c r="E4" s="252"/>
      <c r="F4" s="252"/>
    </row>
    <row r="5" spans="1:6" ht="15.65" customHeight="1" x14ac:dyDescent="0.3">
      <c r="A5" s="252"/>
      <c r="B5" s="252"/>
      <c r="C5" s="252" t="s">
        <v>156</v>
      </c>
      <c r="D5" s="252"/>
      <c r="E5" s="252"/>
      <c r="F5" s="252"/>
    </row>
    <row r="6" spans="1:6" ht="15.65" customHeight="1" thickBot="1" x14ac:dyDescent="0.35">
      <c r="A6" s="343" t="s">
        <v>99</v>
      </c>
      <c r="B6" s="343"/>
      <c r="C6" s="349" t="str">
        <f>IF('Page 1, Agreement'!C5=0," ",'Page 1, Agreement'!C5)</f>
        <v xml:space="preserve"> </v>
      </c>
      <c r="D6" s="349"/>
      <c r="E6" s="349"/>
      <c r="F6" s="349"/>
    </row>
    <row r="7" spans="1:6" ht="13" thickTop="1" x14ac:dyDescent="0.25">
      <c r="A7" s="333"/>
      <c r="B7" s="334"/>
      <c r="C7" s="26" t="s">
        <v>50</v>
      </c>
      <c r="D7" s="26" t="s">
        <v>51</v>
      </c>
      <c r="E7" s="26" t="s">
        <v>52</v>
      </c>
      <c r="F7" s="27" t="s">
        <v>53</v>
      </c>
    </row>
    <row r="8" spans="1:6" ht="62.15" customHeight="1" x14ac:dyDescent="0.25">
      <c r="A8" s="173"/>
      <c r="B8" s="174" t="s">
        <v>210</v>
      </c>
      <c r="C8" s="28" t="str">
        <f>'Page 4a, Impact, Unrestr G.F.'!C8</f>
        <v xml:space="preserve">Latest Board-Approved Budget Before Settlement  (As of -------) </v>
      </c>
      <c r="D8" s="28" t="s">
        <v>160</v>
      </c>
      <c r="E8" s="28" t="s">
        <v>168</v>
      </c>
      <c r="F8" s="29" t="s">
        <v>166</v>
      </c>
    </row>
    <row r="9" spans="1:6" ht="15" customHeight="1" x14ac:dyDescent="0.25">
      <c r="A9" s="335" t="s">
        <v>54</v>
      </c>
      <c r="B9" s="336"/>
      <c r="C9" s="65"/>
      <c r="D9" s="65"/>
      <c r="E9" s="65"/>
      <c r="F9" s="66"/>
    </row>
    <row r="10" spans="1:6" ht="20.149999999999999" customHeight="1" x14ac:dyDescent="0.25">
      <c r="A10" s="223" t="s">
        <v>280</v>
      </c>
      <c r="B10" s="241" t="s">
        <v>180</v>
      </c>
      <c r="C10" s="24">
        <v>0</v>
      </c>
      <c r="D10" s="78"/>
      <c r="E10" s="24">
        <v>0</v>
      </c>
      <c r="F10" s="30">
        <f>C10+E10</f>
        <v>0</v>
      </c>
    </row>
    <row r="11" spans="1:6" ht="20.149999999999999" customHeight="1" x14ac:dyDescent="0.25">
      <c r="A11" s="222" t="s">
        <v>197</v>
      </c>
      <c r="B11" s="240" t="s">
        <v>181</v>
      </c>
      <c r="C11" s="24">
        <v>0</v>
      </c>
      <c r="D11" s="164"/>
      <c r="E11" s="24">
        <v>0</v>
      </c>
      <c r="F11" s="30">
        <f>C11+E11</f>
        <v>0</v>
      </c>
    </row>
    <row r="12" spans="1:6" ht="20.149999999999999" customHeight="1" x14ac:dyDescent="0.25">
      <c r="A12" s="222" t="s">
        <v>196</v>
      </c>
      <c r="B12" s="240" t="s">
        <v>182</v>
      </c>
      <c r="C12" s="24">
        <v>0</v>
      </c>
      <c r="D12" s="164"/>
      <c r="E12" s="24">
        <v>0</v>
      </c>
      <c r="F12" s="30">
        <f>C12+E12</f>
        <v>0</v>
      </c>
    </row>
    <row r="13" spans="1:6" ht="20.149999999999999" customHeight="1" x14ac:dyDescent="0.25">
      <c r="A13" s="222" t="s">
        <v>198</v>
      </c>
      <c r="B13" s="240" t="s">
        <v>183</v>
      </c>
      <c r="C13" s="24">
        <v>0</v>
      </c>
      <c r="D13" s="164"/>
      <c r="E13" s="24">
        <v>0</v>
      </c>
      <c r="F13" s="30">
        <f>C13+E13</f>
        <v>0</v>
      </c>
    </row>
    <row r="14" spans="1:6" ht="20.149999999999999" customHeight="1" x14ac:dyDescent="0.25">
      <c r="A14" s="338" t="s">
        <v>55</v>
      </c>
      <c r="B14" s="339"/>
      <c r="C14" s="33">
        <f>SUM(C10:C13)</f>
        <v>0</v>
      </c>
      <c r="D14" s="164"/>
      <c r="E14" s="33">
        <f>SUM(E10:E13)</f>
        <v>0</v>
      </c>
      <c r="F14" s="156">
        <f>SUM(F10:F13)</f>
        <v>0</v>
      </c>
    </row>
    <row r="15" spans="1:6" ht="15" customHeight="1" x14ac:dyDescent="0.25">
      <c r="A15" s="335" t="s">
        <v>56</v>
      </c>
      <c r="B15" s="336"/>
      <c r="C15" s="67"/>
      <c r="D15" s="67"/>
      <c r="E15" s="67"/>
      <c r="F15" s="68"/>
    </row>
    <row r="16" spans="1:6" ht="20.149999999999999" customHeight="1" x14ac:dyDescent="0.25">
      <c r="A16" s="223" t="s">
        <v>191</v>
      </c>
      <c r="B16" s="241" t="s">
        <v>184</v>
      </c>
      <c r="C16" s="24">
        <v>0</v>
      </c>
      <c r="D16" s="24">
        <v>0</v>
      </c>
      <c r="E16" s="24">
        <v>0</v>
      </c>
      <c r="F16" s="30">
        <f>C16+D16+E16</f>
        <v>0</v>
      </c>
    </row>
    <row r="17" spans="1:6" ht="20.149999999999999" customHeight="1" x14ac:dyDescent="0.25">
      <c r="A17" s="222" t="s">
        <v>192</v>
      </c>
      <c r="B17" s="240" t="s">
        <v>185</v>
      </c>
      <c r="C17" s="25">
        <v>0</v>
      </c>
      <c r="D17" s="25">
        <v>0</v>
      </c>
      <c r="E17" s="25">
        <v>0</v>
      </c>
      <c r="F17" s="30">
        <f>C17+D17+E17</f>
        <v>0</v>
      </c>
    </row>
    <row r="18" spans="1:6" ht="20.149999999999999" customHeight="1" x14ac:dyDescent="0.25">
      <c r="A18" s="222" t="s">
        <v>193</v>
      </c>
      <c r="B18" s="240" t="s">
        <v>186</v>
      </c>
      <c r="C18" s="25">
        <v>0</v>
      </c>
      <c r="D18" s="25">
        <v>0</v>
      </c>
      <c r="E18" s="25">
        <v>0</v>
      </c>
      <c r="F18" s="30">
        <f>C18+D18+E18</f>
        <v>0</v>
      </c>
    </row>
    <row r="19" spans="1:6" ht="20.149999999999999" customHeight="1" x14ac:dyDescent="0.25">
      <c r="A19" s="222" t="s">
        <v>194</v>
      </c>
      <c r="B19" s="240" t="s">
        <v>187</v>
      </c>
      <c r="C19" s="25">
        <v>0</v>
      </c>
      <c r="D19" s="71"/>
      <c r="E19" s="25">
        <v>0</v>
      </c>
      <c r="F19" s="30">
        <f>C19+E19</f>
        <v>0</v>
      </c>
    </row>
    <row r="20" spans="1:6" ht="20.149999999999999" customHeight="1" x14ac:dyDescent="0.25">
      <c r="A20" s="222" t="s">
        <v>322</v>
      </c>
      <c r="B20" s="240" t="s">
        <v>188</v>
      </c>
      <c r="C20" s="25">
        <v>0</v>
      </c>
      <c r="D20" s="71"/>
      <c r="E20" s="25">
        <v>0</v>
      </c>
      <c r="F20" s="30">
        <f>C20+E20</f>
        <v>0</v>
      </c>
    </row>
    <row r="21" spans="1:6" ht="20.149999999999999" customHeight="1" x14ac:dyDescent="0.25">
      <c r="A21" s="222" t="s">
        <v>195</v>
      </c>
      <c r="B21" s="240" t="s">
        <v>189</v>
      </c>
      <c r="C21" s="25">
        <v>0</v>
      </c>
      <c r="D21" s="71"/>
      <c r="E21" s="25">
        <v>0</v>
      </c>
      <c r="F21" s="30">
        <f>C21+E21</f>
        <v>0</v>
      </c>
    </row>
    <row r="22" spans="1:6" ht="27" customHeight="1" x14ac:dyDescent="0.25">
      <c r="A22" s="222" t="s">
        <v>333</v>
      </c>
      <c r="B22" s="224" t="s">
        <v>254</v>
      </c>
      <c r="C22" s="25">
        <v>0</v>
      </c>
      <c r="D22" s="71"/>
      <c r="E22" s="25">
        <v>0</v>
      </c>
      <c r="F22" s="30">
        <f>C22+E22</f>
        <v>0</v>
      </c>
    </row>
    <row r="23" spans="1:6" ht="20.149999999999999" customHeight="1" x14ac:dyDescent="0.25">
      <c r="A23" s="222" t="s">
        <v>328</v>
      </c>
      <c r="B23" s="240" t="s">
        <v>190</v>
      </c>
      <c r="C23" s="25">
        <v>0</v>
      </c>
      <c r="D23" s="71"/>
      <c r="E23" s="25">
        <v>0</v>
      </c>
      <c r="F23" s="30">
        <f>C23+E23</f>
        <v>0</v>
      </c>
    </row>
    <row r="24" spans="1:6" ht="20.149999999999999" customHeight="1" x14ac:dyDescent="0.25">
      <c r="A24" s="338" t="s">
        <v>57</v>
      </c>
      <c r="B24" s="339"/>
      <c r="C24" s="34">
        <f>SUM(C16:C23)</f>
        <v>0</v>
      </c>
      <c r="D24" s="34">
        <f>SUM(D16:D18)</f>
        <v>0</v>
      </c>
      <c r="E24" s="34">
        <f>SUM(E16:E23)</f>
        <v>0</v>
      </c>
      <c r="F24" s="31">
        <f>SUM(F16:F23)</f>
        <v>0</v>
      </c>
    </row>
    <row r="25" spans="1:6" ht="15" customHeight="1" x14ac:dyDescent="0.25">
      <c r="A25" s="335" t="s">
        <v>118</v>
      </c>
      <c r="B25" s="336"/>
      <c r="C25" s="71"/>
      <c r="D25" s="71"/>
      <c r="E25" s="71"/>
      <c r="F25" s="121"/>
    </row>
    <row r="26" spans="1:6" ht="20.149999999999999" customHeight="1" x14ac:dyDescent="0.25">
      <c r="A26" s="223" t="s">
        <v>204</v>
      </c>
      <c r="B26" s="241" t="s">
        <v>200</v>
      </c>
      <c r="C26" s="25">
        <v>0</v>
      </c>
      <c r="D26" s="25">
        <v>0</v>
      </c>
      <c r="E26" s="25">
        <v>0</v>
      </c>
      <c r="F26" s="31">
        <f>C26+D26+E26</f>
        <v>0</v>
      </c>
    </row>
    <row r="27" spans="1:6" ht="20.149999999999999" customHeight="1" x14ac:dyDescent="0.25">
      <c r="A27" s="225" t="s">
        <v>203</v>
      </c>
      <c r="B27" s="240" t="s">
        <v>199</v>
      </c>
      <c r="C27" s="25">
        <v>0</v>
      </c>
      <c r="D27" s="25">
        <v>0</v>
      </c>
      <c r="E27" s="25">
        <v>0</v>
      </c>
      <c r="F27" s="31">
        <f>C27+D27+E27</f>
        <v>0</v>
      </c>
    </row>
    <row r="28" spans="1:6" ht="20.149999999999999" customHeight="1" x14ac:dyDescent="0.25">
      <c r="A28" s="338" t="s">
        <v>155</v>
      </c>
      <c r="B28" s="339"/>
      <c r="C28" s="35">
        <f>C14-C24+C26-C27</f>
        <v>0</v>
      </c>
      <c r="D28" s="35">
        <f>D14-D24+D26-D27</f>
        <v>0</v>
      </c>
      <c r="E28" s="35">
        <f>E14-E24+E26-E27</f>
        <v>0</v>
      </c>
      <c r="F28" s="32">
        <f>F14-F24+F26-F27</f>
        <v>0</v>
      </c>
    </row>
    <row r="29" spans="1:6" ht="15" customHeight="1" x14ac:dyDescent="0.25">
      <c r="A29" s="227"/>
      <c r="B29" s="235"/>
      <c r="C29" s="69"/>
      <c r="D29" s="69"/>
      <c r="E29" s="69"/>
      <c r="F29" s="70"/>
    </row>
    <row r="30" spans="1:6" ht="20.149999999999999" customHeight="1" x14ac:dyDescent="0.25">
      <c r="A30" s="225" t="s">
        <v>208</v>
      </c>
      <c r="B30" s="240">
        <v>9791</v>
      </c>
      <c r="C30" s="25">
        <v>0</v>
      </c>
      <c r="D30" s="71"/>
      <c r="E30" s="71"/>
      <c r="F30" s="31">
        <f>C30</f>
        <v>0</v>
      </c>
    </row>
    <row r="31" spans="1:6" ht="20.149999999999999" customHeight="1" x14ac:dyDescent="0.25">
      <c r="A31" s="225" t="s">
        <v>329</v>
      </c>
      <c r="B31" s="240" t="s">
        <v>205</v>
      </c>
      <c r="C31" s="25">
        <v>0</v>
      </c>
      <c r="D31" s="71"/>
      <c r="E31" s="71"/>
      <c r="F31" s="31">
        <f>C31</f>
        <v>0</v>
      </c>
    </row>
    <row r="32" spans="1:6" ht="20.149999999999999" customHeight="1" x14ac:dyDescent="0.25">
      <c r="A32" s="338" t="s">
        <v>209</v>
      </c>
      <c r="B32" s="339"/>
      <c r="C32" s="34">
        <f>C28+C30+C31</f>
        <v>0</v>
      </c>
      <c r="D32" s="34">
        <f>D28</f>
        <v>0</v>
      </c>
      <c r="E32" s="34">
        <f>E28</f>
        <v>0</v>
      </c>
      <c r="F32" s="31">
        <f>F28+F30+F31</f>
        <v>0</v>
      </c>
    </row>
    <row r="33" spans="1:6" ht="15" customHeight="1" x14ac:dyDescent="0.25">
      <c r="A33" s="335" t="s">
        <v>332</v>
      </c>
      <c r="B33" s="336"/>
      <c r="C33" s="69"/>
      <c r="D33" s="69"/>
      <c r="E33" s="69"/>
      <c r="F33" s="70"/>
    </row>
    <row r="34" spans="1:6" ht="20.149999999999999" customHeight="1" x14ac:dyDescent="0.25">
      <c r="A34" s="229" t="s">
        <v>331</v>
      </c>
      <c r="B34" s="241" t="s">
        <v>241</v>
      </c>
      <c r="C34" s="25">
        <v>0</v>
      </c>
      <c r="D34" s="25">
        <v>0</v>
      </c>
      <c r="E34" s="25">
        <v>0</v>
      </c>
      <c r="F34" s="31">
        <f>C34+D34+E34</f>
        <v>0</v>
      </c>
    </row>
    <row r="35" spans="1:6" ht="20.149999999999999" customHeight="1" x14ac:dyDescent="0.25">
      <c r="A35" s="225" t="s">
        <v>330</v>
      </c>
      <c r="B35" s="240">
        <v>9740</v>
      </c>
      <c r="C35" s="25">
        <v>0</v>
      </c>
      <c r="D35" s="25">
        <v>0</v>
      </c>
      <c r="E35" s="25">
        <v>0</v>
      </c>
      <c r="F35" s="31">
        <f>C35+D35+E35</f>
        <v>0</v>
      </c>
    </row>
    <row r="36" spans="1:6" ht="20.149999999999999" customHeight="1" x14ac:dyDescent="0.25">
      <c r="A36" s="225" t="s">
        <v>326</v>
      </c>
      <c r="B36" s="240" t="s">
        <v>242</v>
      </c>
      <c r="C36" s="25">
        <v>0</v>
      </c>
      <c r="D36" s="25">
        <v>0</v>
      </c>
      <c r="E36" s="25">
        <v>0</v>
      </c>
      <c r="F36" s="31">
        <f>C36+D36+E36</f>
        <v>0</v>
      </c>
    </row>
    <row r="37" spans="1:6" ht="20.149999999999999" customHeight="1" x14ac:dyDescent="0.25">
      <c r="A37" s="225" t="s">
        <v>327</v>
      </c>
      <c r="B37" s="240">
        <v>9780</v>
      </c>
      <c r="C37" s="25">
        <v>0</v>
      </c>
      <c r="D37" s="25">
        <v>0</v>
      </c>
      <c r="E37" s="25">
        <v>0</v>
      </c>
      <c r="F37" s="31">
        <f>C37+D37+E37</f>
        <v>0</v>
      </c>
    </row>
    <row r="38" spans="1:6" ht="20.149999999999999" customHeight="1" x14ac:dyDescent="0.25">
      <c r="A38" s="225" t="s">
        <v>244</v>
      </c>
      <c r="B38" s="240">
        <v>9789</v>
      </c>
      <c r="C38" s="25">
        <v>0</v>
      </c>
      <c r="D38" s="25">
        <v>0</v>
      </c>
      <c r="E38" s="25">
        <v>0</v>
      </c>
      <c r="F38" s="31">
        <f>C38+D38+E38</f>
        <v>0</v>
      </c>
    </row>
    <row r="39" spans="1:6" ht="20.149999999999999" customHeight="1" thickBot="1" x14ac:dyDescent="0.3">
      <c r="A39" s="230" t="s">
        <v>245</v>
      </c>
      <c r="B39" s="242">
        <v>9790</v>
      </c>
      <c r="C39" s="38">
        <f>C32-SUM(C34:C38)</f>
        <v>0</v>
      </c>
      <c r="D39" s="38">
        <f>D32-SUM(D34:D38)</f>
        <v>0</v>
      </c>
      <c r="E39" s="38">
        <f>E32-SUM(E34:E38)</f>
        <v>0</v>
      </c>
      <c r="F39" s="39">
        <f>F32-SUM(F34:F38)</f>
        <v>0</v>
      </c>
    </row>
    <row r="40" spans="1:6" ht="13.5" thickTop="1" x14ac:dyDescent="0.3">
      <c r="A40" s="23" t="s">
        <v>154</v>
      </c>
      <c r="B40" s="23"/>
      <c r="C40" s="345" t="s">
        <v>306</v>
      </c>
      <c r="D40" s="345"/>
      <c r="E40" s="345"/>
      <c r="F40" s="345"/>
    </row>
    <row r="41" spans="1:6" ht="17.5" x14ac:dyDescent="0.35">
      <c r="A41" s="63"/>
      <c r="B41" s="63"/>
    </row>
  </sheetData>
  <sheetProtection algorithmName="SHA-512" hashValue="y/CpGaESB6hYZFcPUROFtR1728SXcfq3SQ/uPW1ZDJC3X49oidEL2zIro6wIAEPFGoQAe5S4MsuvodpKtBb/5Q==" saltValue="+9gE5I7KiySCHDRgxWR9QA==" spinCount="100000" sheet="1" selectLockedCells="1"/>
  <mergeCells count="18">
    <mergeCell ref="A15:B15"/>
    <mergeCell ref="A24:B24"/>
    <mergeCell ref="A25:B25"/>
    <mergeCell ref="A28:B28"/>
    <mergeCell ref="C40:F40"/>
    <mergeCell ref="A2:F2"/>
    <mergeCell ref="A1:F1"/>
    <mergeCell ref="A3:F3"/>
    <mergeCell ref="C6:F6"/>
    <mergeCell ref="A4:F4"/>
    <mergeCell ref="C5:F5"/>
    <mergeCell ref="A7:B7"/>
    <mergeCell ref="A6:B6"/>
    <mergeCell ref="A5:B5"/>
    <mergeCell ref="A32:B32"/>
    <mergeCell ref="A33:B33"/>
    <mergeCell ref="A9:B9"/>
    <mergeCell ref="A14:B14"/>
  </mergeCells>
  <phoneticPr fontId="2" type="noConversion"/>
  <printOptions horizontalCentered="1"/>
  <pageMargins left="0.2" right="0.2" top="0.5" bottom="0.75" header="0.25" footer="0.25"/>
  <pageSetup scale="90" orientation="portrait" r:id="rId1"/>
  <headerFooter alignWithMargins="0">
    <oddHeader>&amp;C&amp;"Times New Roman,Bold"&amp;12Public Disclosure of Proposed Collective Bargaining Agreement&amp;R&amp;"Times New Roman,Regular"&amp;12Page 4f</oddHeader>
    <oddFooter>&amp;L&amp;"Times New Roman,Regular"Printed &amp;D at &amp;T&amp;R&amp;"Times New Roman,Regular"Los Angeles County Office of Education
 Business Advisory Services
Revised 07/23/2024</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1">
    <pageSetUpPr fitToPage="1"/>
  </sheetPr>
  <dimension ref="A1:F40"/>
  <sheetViews>
    <sheetView workbookViewId="0">
      <selection activeCell="C5" sqref="C5:F5"/>
    </sheetView>
  </sheetViews>
  <sheetFormatPr defaultRowHeight="12.5" x14ac:dyDescent="0.25"/>
  <cols>
    <col min="1" max="1" width="34.7265625" customWidth="1"/>
    <col min="2" max="2" width="9.26953125" style="1" customWidth="1"/>
    <col min="3" max="6" width="14.7265625" customWidth="1"/>
  </cols>
  <sheetData>
    <row r="1" spans="1:6" ht="15.5" x14ac:dyDescent="0.35">
      <c r="A1" s="250" t="str">
        <f>IF('Page 1, Agreement'!C4=0," ",'Page 1, Agreement'!C4)</f>
        <v xml:space="preserve"> </v>
      </c>
      <c r="B1" s="250"/>
      <c r="C1" s="250"/>
      <c r="D1" s="250"/>
      <c r="E1" s="250"/>
      <c r="F1" s="250"/>
    </row>
    <row r="2" spans="1:6" x14ac:dyDescent="0.25">
      <c r="A2" s="247"/>
      <c r="B2" s="247"/>
      <c r="C2" s="247"/>
      <c r="D2" s="247"/>
      <c r="E2" s="247"/>
      <c r="F2" s="247"/>
    </row>
    <row r="3" spans="1:6" ht="15" x14ac:dyDescent="0.3">
      <c r="A3" s="249" t="s">
        <v>144</v>
      </c>
      <c r="B3" s="249"/>
      <c r="C3" s="249"/>
      <c r="D3" s="249"/>
      <c r="E3" s="249"/>
      <c r="F3" s="249"/>
    </row>
    <row r="4" spans="1:6" ht="15" x14ac:dyDescent="0.3">
      <c r="A4" s="252"/>
      <c r="B4" s="252"/>
      <c r="C4" s="252"/>
      <c r="D4" s="252"/>
      <c r="E4" s="252"/>
      <c r="F4" s="252"/>
    </row>
    <row r="5" spans="1:6" ht="15.75" customHeight="1" x14ac:dyDescent="0.3">
      <c r="A5" s="352" t="s">
        <v>88</v>
      </c>
      <c r="B5" s="352"/>
      <c r="C5" s="351"/>
      <c r="D5" s="351"/>
      <c r="E5" s="351"/>
      <c r="F5" s="351"/>
    </row>
    <row r="6" spans="1:6" ht="16" thickBot="1" x14ac:dyDescent="0.4">
      <c r="A6" s="343" t="s">
        <v>99</v>
      </c>
      <c r="B6" s="343"/>
      <c r="C6" s="350" t="str">
        <f>IF('Page 1, Agreement'!C5=0," ",'Page 1, Agreement'!C5)</f>
        <v xml:space="preserve"> </v>
      </c>
      <c r="D6" s="350"/>
      <c r="E6" s="350"/>
      <c r="F6" s="350"/>
    </row>
    <row r="7" spans="1:6" ht="13" thickTop="1" x14ac:dyDescent="0.25">
      <c r="A7" s="333"/>
      <c r="B7" s="334"/>
      <c r="C7" s="26" t="s">
        <v>50</v>
      </c>
      <c r="D7" s="26" t="s">
        <v>51</v>
      </c>
      <c r="E7" s="26" t="s">
        <v>52</v>
      </c>
      <c r="F7" s="27" t="s">
        <v>53</v>
      </c>
    </row>
    <row r="8" spans="1:6" ht="62.15" customHeight="1" x14ac:dyDescent="0.25">
      <c r="A8" s="173"/>
      <c r="B8" s="174" t="s">
        <v>210</v>
      </c>
      <c r="C8" s="28" t="str">
        <f>'Page 4a, Impact, Unrestr G.F.'!C8</f>
        <v xml:space="preserve">Latest Board-Approved Budget Before Settlement  (As of -------) </v>
      </c>
      <c r="D8" s="28" t="s">
        <v>160</v>
      </c>
      <c r="E8" s="28" t="s">
        <v>168</v>
      </c>
      <c r="F8" s="29" t="s">
        <v>166</v>
      </c>
    </row>
    <row r="9" spans="1:6" ht="15" customHeight="1" x14ac:dyDescent="0.25">
      <c r="A9" s="335" t="s">
        <v>54</v>
      </c>
      <c r="B9" s="336"/>
      <c r="C9" s="65"/>
      <c r="D9" s="65"/>
      <c r="E9" s="65"/>
      <c r="F9" s="66"/>
    </row>
    <row r="10" spans="1:6" ht="20.149999999999999" customHeight="1" x14ac:dyDescent="0.25">
      <c r="A10" s="223" t="s">
        <v>197</v>
      </c>
      <c r="B10" s="239" t="s">
        <v>181</v>
      </c>
      <c r="C10" s="24">
        <v>0</v>
      </c>
      <c r="D10" s="78"/>
      <c r="E10" s="24">
        <v>0</v>
      </c>
      <c r="F10" s="30">
        <f>C10+E10</f>
        <v>0</v>
      </c>
    </row>
    <row r="11" spans="1:6" ht="20.149999999999999" customHeight="1" x14ac:dyDescent="0.25">
      <c r="A11" s="223" t="s">
        <v>196</v>
      </c>
      <c r="B11" s="240" t="s">
        <v>182</v>
      </c>
      <c r="C11" s="24">
        <v>0</v>
      </c>
      <c r="D11" s="78"/>
      <c r="E11" s="24">
        <v>0</v>
      </c>
      <c r="F11" s="30">
        <f>C11+E11</f>
        <v>0</v>
      </c>
    </row>
    <row r="12" spans="1:6" ht="20.149999999999999" customHeight="1" x14ac:dyDescent="0.25">
      <c r="A12" s="222" t="s">
        <v>211</v>
      </c>
      <c r="B12" s="241" t="s">
        <v>183</v>
      </c>
      <c r="C12" s="24">
        <v>0</v>
      </c>
      <c r="D12" s="164"/>
      <c r="E12" s="24">
        <v>0</v>
      </c>
      <c r="F12" s="30">
        <f>C12+E12</f>
        <v>0</v>
      </c>
    </row>
    <row r="13" spans="1:6" ht="20.149999999999999" customHeight="1" x14ac:dyDescent="0.25">
      <c r="A13" s="338" t="s">
        <v>55</v>
      </c>
      <c r="B13" s="339"/>
      <c r="C13" s="33">
        <f>SUM(C10:C12)</f>
        <v>0</v>
      </c>
      <c r="D13" s="164"/>
      <c r="E13" s="33">
        <f>SUM(E10:E12)</f>
        <v>0</v>
      </c>
      <c r="F13" s="156">
        <f>SUM(F10:F12)</f>
        <v>0</v>
      </c>
    </row>
    <row r="14" spans="1:6" ht="15" customHeight="1" x14ac:dyDescent="0.25">
      <c r="A14" s="231" t="s">
        <v>56</v>
      </c>
      <c r="B14" s="234"/>
      <c r="C14" s="67"/>
      <c r="D14" s="67"/>
      <c r="E14" s="67"/>
      <c r="F14" s="68"/>
    </row>
    <row r="15" spans="1:6" ht="20.149999999999999" customHeight="1" x14ac:dyDescent="0.25">
      <c r="A15" s="223" t="s">
        <v>191</v>
      </c>
      <c r="B15" s="241" t="s">
        <v>184</v>
      </c>
      <c r="C15" s="24">
        <v>0</v>
      </c>
      <c r="D15" s="24">
        <v>0</v>
      </c>
      <c r="E15" s="24">
        <v>0</v>
      </c>
      <c r="F15" s="30">
        <f>C15+D15+E15</f>
        <v>0</v>
      </c>
    </row>
    <row r="16" spans="1:6" ht="20.149999999999999" customHeight="1" x14ac:dyDescent="0.25">
      <c r="A16" s="222" t="s">
        <v>192</v>
      </c>
      <c r="B16" s="240" t="s">
        <v>185</v>
      </c>
      <c r="C16" s="25">
        <v>0</v>
      </c>
      <c r="D16" s="25">
        <v>0</v>
      </c>
      <c r="E16" s="25">
        <v>0</v>
      </c>
      <c r="F16" s="30">
        <f>C16+D16+E16</f>
        <v>0</v>
      </c>
    </row>
    <row r="17" spans="1:6" ht="20.149999999999999" customHeight="1" x14ac:dyDescent="0.25">
      <c r="A17" s="222" t="s">
        <v>193</v>
      </c>
      <c r="B17" s="240" t="s">
        <v>186</v>
      </c>
      <c r="C17" s="25">
        <v>0</v>
      </c>
      <c r="D17" s="25">
        <v>0</v>
      </c>
      <c r="E17" s="25">
        <v>0</v>
      </c>
      <c r="F17" s="30">
        <f>C17+D17+E17</f>
        <v>0</v>
      </c>
    </row>
    <row r="18" spans="1:6" ht="20.149999999999999" customHeight="1" x14ac:dyDescent="0.25">
      <c r="A18" s="222" t="s">
        <v>194</v>
      </c>
      <c r="B18" s="240" t="s">
        <v>187</v>
      </c>
      <c r="C18" s="25">
        <v>0</v>
      </c>
      <c r="D18" s="71"/>
      <c r="E18" s="25">
        <v>0</v>
      </c>
      <c r="F18" s="30">
        <f>C18+E18</f>
        <v>0</v>
      </c>
    </row>
    <row r="19" spans="1:6" ht="20.149999999999999" customHeight="1" x14ac:dyDescent="0.25">
      <c r="A19" s="222" t="s">
        <v>322</v>
      </c>
      <c r="B19" s="240" t="s">
        <v>188</v>
      </c>
      <c r="C19" s="25">
        <v>0</v>
      </c>
      <c r="D19" s="71"/>
      <c r="E19" s="25">
        <v>0</v>
      </c>
      <c r="F19" s="30">
        <f>C19+E19</f>
        <v>0</v>
      </c>
    </row>
    <row r="20" spans="1:6" ht="20.149999999999999" customHeight="1" x14ac:dyDescent="0.25">
      <c r="A20" s="222" t="s">
        <v>195</v>
      </c>
      <c r="B20" s="240" t="s">
        <v>189</v>
      </c>
      <c r="C20" s="25">
        <v>0</v>
      </c>
      <c r="D20" s="71"/>
      <c r="E20" s="25">
        <v>0</v>
      </c>
      <c r="F20" s="30">
        <f>C20+E20</f>
        <v>0</v>
      </c>
    </row>
    <row r="21" spans="1:6" ht="27" customHeight="1" x14ac:dyDescent="0.25">
      <c r="A21" s="222" t="s">
        <v>333</v>
      </c>
      <c r="B21" s="224" t="s">
        <v>254</v>
      </c>
      <c r="C21" s="25">
        <v>0</v>
      </c>
      <c r="D21" s="71"/>
      <c r="E21" s="25">
        <v>0</v>
      </c>
      <c r="F21" s="30">
        <f>C21+E21</f>
        <v>0</v>
      </c>
    </row>
    <row r="22" spans="1:6" ht="20.149999999999999" customHeight="1" x14ac:dyDescent="0.25">
      <c r="A22" s="222" t="s">
        <v>323</v>
      </c>
      <c r="B22" s="240" t="s">
        <v>190</v>
      </c>
      <c r="C22" s="25">
        <v>0</v>
      </c>
      <c r="D22" s="71"/>
      <c r="E22" s="25">
        <v>0</v>
      </c>
      <c r="F22" s="30">
        <f>C22+E22</f>
        <v>0</v>
      </c>
    </row>
    <row r="23" spans="1:6" ht="20.149999999999999" customHeight="1" x14ac:dyDescent="0.25">
      <c r="A23" s="338" t="s">
        <v>57</v>
      </c>
      <c r="B23" s="339"/>
      <c r="C23" s="34">
        <f>SUM(C15:C22)</f>
        <v>0</v>
      </c>
      <c r="D23" s="34">
        <f>SUM(D15:D17)</f>
        <v>0</v>
      </c>
      <c r="E23" s="34">
        <f>SUM(E15:E22)</f>
        <v>0</v>
      </c>
      <c r="F23" s="31">
        <f>SUM(F15:F22)</f>
        <v>0</v>
      </c>
    </row>
    <row r="24" spans="1:6" ht="15" customHeight="1" x14ac:dyDescent="0.25">
      <c r="A24" s="335" t="s">
        <v>118</v>
      </c>
      <c r="B24" s="336"/>
      <c r="C24" s="71"/>
      <c r="D24" s="71"/>
      <c r="E24" s="71"/>
      <c r="F24" s="121"/>
    </row>
    <row r="25" spans="1:6" ht="20.149999999999999" customHeight="1" x14ac:dyDescent="0.25">
      <c r="A25" s="223" t="s">
        <v>204</v>
      </c>
      <c r="B25" s="241" t="s">
        <v>200</v>
      </c>
      <c r="C25" s="25">
        <v>0</v>
      </c>
      <c r="D25" s="25">
        <v>0</v>
      </c>
      <c r="E25" s="25">
        <v>0</v>
      </c>
      <c r="F25" s="31">
        <f>C25+D25+E25</f>
        <v>0</v>
      </c>
    </row>
    <row r="26" spans="1:6" ht="20.149999999999999" customHeight="1" x14ac:dyDescent="0.25">
      <c r="A26" s="225" t="s">
        <v>203</v>
      </c>
      <c r="B26" s="240" t="s">
        <v>199</v>
      </c>
      <c r="C26" s="25">
        <v>0</v>
      </c>
      <c r="D26" s="25">
        <v>0</v>
      </c>
      <c r="E26" s="25">
        <v>0</v>
      </c>
      <c r="F26" s="31">
        <f>C26+D26+E26</f>
        <v>0</v>
      </c>
    </row>
    <row r="27" spans="1:6" ht="20.149999999999999" customHeight="1" x14ac:dyDescent="0.25">
      <c r="A27" s="338" t="s">
        <v>155</v>
      </c>
      <c r="B27" s="339"/>
      <c r="C27" s="35">
        <f>C13-C23+C25-C26</f>
        <v>0</v>
      </c>
      <c r="D27" s="35">
        <f>D13-D23+D25-D26</f>
        <v>0</v>
      </c>
      <c r="E27" s="35">
        <f>E13-E23+E25-E26</f>
        <v>0</v>
      </c>
      <c r="F27" s="32">
        <f>F13-F23+F25-F26</f>
        <v>0</v>
      </c>
    </row>
    <row r="28" spans="1:6" ht="15" customHeight="1" x14ac:dyDescent="0.25">
      <c r="A28" s="227"/>
      <c r="B28" s="235"/>
      <c r="C28" s="69"/>
      <c r="D28" s="69"/>
      <c r="E28" s="69"/>
      <c r="F28" s="70"/>
    </row>
    <row r="29" spans="1:6" ht="20.149999999999999" customHeight="1" x14ac:dyDescent="0.25">
      <c r="A29" s="225" t="s">
        <v>208</v>
      </c>
      <c r="B29" s="240">
        <v>9791</v>
      </c>
      <c r="C29" s="25">
        <v>0</v>
      </c>
      <c r="D29" s="71"/>
      <c r="E29" s="71"/>
      <c r="F29" s="31">
        <f>C29</f>
        <v>0</v>
      </c>
    </row>
    <row r="30" spans="1:6" ht="20.149999999999999" customHeight="1" x14ac:dyDescent="0.25">
      <c r="A30" s="225" t="s">
        <v>329</v>
      </c>
      <c r="B30" s="240" t="s">
        <v>205</v>
      </c>
      <c r="C30" s="25">
        <v>0</v>
      </c>
      <c r="D30" s="71"/>
      <c r="E30" s="71"/>
      <c r="F30" s="31">
        <f>C30</f>
        <v>0</v>
      </c>
    </row>
    <row r="31" spans="1:6" ht="20.149999999999999" customHeight="1" x14ac:dyDescent="0.25">
      <c r="A31" s="338" t="s">
        <v>209</v>
      </c>
      <c r="B31" s="339"/>
      <c r="C31" s="34">
        <f>C27+C29+C30</f>
        <v>0</v>
      </c>
      <c r="D31" s="34">
        <f>D27</f>
        <v>0</v>
      </c>
      <c r="E31" s="34">
        <f>E27</f>
        <v>0</v>
      </c>
      <c r="F31" s="31">
        <f>F27+F29+F30</f>
        <v>0</v>
      </c>
    </row>
    <row r="32" spans="1:6" ht="15" customHeight="1" x14ac:dyDescent="0.25">
      <c r="A32" s="335" t="s">
        <v>332</v>
      </c>
      <c r="B32" s="336"/>
      <c r="C32" s="69"/>
      <c r="D32" s="69"/>
      <c r="E32" s="69"/>
      <c r="F32" s="70"/>
    </row>
    <row r="33" spans="1:6" ht="20.149999999999999" customHeight="1" x14ac:dyDescent="0.25">
      <c r="A33" s="229" t="s">
        <v>324</v>
      </c>
      <c r="B33" s="241" t="s">
        <v>241</v>
      </c>
      <c r="C33" s="25">
        <v>0</v>
      </c>
      <c r="D33" s="25">
        <v>0</v>
      </c>
      <c r="E33" s="25">
        <v>0</v>
      </c>
      <c r="F33" s="31">
        <f>C33+D33+E33</f>
        <v>0</v>
      </c>
    </row>
    <row r="34" spans="1:6" ht="20.149999999999999" customHeight="1" x14ac:dyDescent="0.25">
      <c r="A34" s="225" t="s">
        <v>330</v>
      </c>
      <c r="B34" s="240">
        <v>9740</v>
      </c>
      <c r="C34" s="25">
        <v>0</v>
      </c>
      <c r="D34" s="25">
        <v>0</v>
      </c>
      <c r="E34" s="25">
        <v>0</v>
      </c>
      <c r="F34" s="31">
        <f>C34+D34+E34</f>
        <v>0</v>
      </c>
    </row>
    <row r="35" spans="1:6" ht="20.149999999999999" customHeight="1" x14ac:dyDescent="0.25">
      <c r="A35" s="225" t="s">
        <v>326</v>
      </c>
      <c r="B35" s="240" t="s">
        <v>242</v>
      </c>
      <c r="C35" s="25">
        <v>0</v>
      </c>
      <c r="D35" s="25">
        <v>0</v>
      </c>
      <c r="E35" s="25">
        <v>0</v>
      </c>
      <c r="F35" s="31">
        <f>C35+D35+E35</f>
        <v>0</v>
      </c>
    </row>
    <row r="36" spans="1:6" ht="20.149999999999999" customHeight="1" x14ac:dyDescent="0.25">
      <c r="A36" s="225" t="s">
        <v>327</v>
      </c>
      <c r="B36" s="240">
        <v>9780</v>
      </c>
      <c r="C36" s="25">
        <v>0</v>
      </c>
      <c r="D36" s="25">
        <v>0</v>
      </c>
      <c r="E36" s="25">
        <v>0</v>
      </c>
      <c r="F36" s="31">
        <f>C36+D36+E36</f>
        <v>0</v>
      </c>
    </row>
    <row r="37" spans="1:6" ht="20.149999999999999" customHeight="1" x14ac:dyDescent="0.25">
      <c r="A37" s="225" t="s">
        <v>244</v>
      </c>
      <c r="B37" s="240">
        <v>9789</v>
      </c>
      <c r="C37" s="25">
        <v>0</v>
      </c>
      <c r="D37" s="25">
        <v>0</v>
      </c>
      <c r="E37" s="25">
        <v>0</v>
      </c>
      <c r="F37" s="31">
        <f>C37+D37+E37</f>
        <v>0</v>
      </c>
    </row>
    <row r="38" spans="1:6" ht="20.149999999999999" customHeight="1" thickBot="1" x14ac:dyDescent="0.3">
      <c r="A38" s="230" t="s">
        <v>245</v>
      </c>
      <c r="B38" s="242">
        <v>9790</v>
      </c>
      <c r="C38" s="38">
        <f>C31-SUM(C33:C37)</f>
        <v>0</v>
      </c>
      <c r="D38" s="38">
        <f>D31-SUM(D33:D37)</f>
        <v>0</v>
      </c>
      <c r="E38" s="38">
        <f>E31-SUM(E33:E37)</f>
        <v>0</v>
      </c>
      <c r="F38" s="39">
        <f>F31-SUM(F33:F37)</f>
        <v>0</v>
      </c>
    </row>
    <row r="39" spans="1:6" ht="13.5" thickTop="1" x14ac:dyDescent="0.3">
      <c r="A39" s="23" t="s">
        <v>154</v>
      </c>
      <c r="B39" s="144"/>
      <c r="C39" s="345" t="s">
        <v>306</v>
      </c>
      <c r="D39" s="345"/>
      <c r="E39" s="345"/>
      <c r="F39" s="345"/>
    </row>
    <row r="40" spans="1:6" ht="17.5" x14ac:dyDescent="0.35">
      <c r="A40" s="63"/>
      <c r="B40" s="172"/>
    </row>
  </sheetData>
  <sheetProtection algorithmName="SHA-512" hashValue="jI7nXj1ptyT13vNtVfAgVF+lN4xr7ZgMYeVDGyqK7UHZMWUapmbCN7yHO3H/ErAIrhwVXbvpPzEKcO3BdMAexg==" saltValue="XhowG8JW1B5jYIDQVLBoqg==" spinCount="100000" sheet="1" selectLockedCells="1"/>
  <mergeCells count="17">
    <mergeCell ref="A7:B7"/>
    <mergeCell ref="A9:B9"/>
    <mergeCell ref="A13:B13"/>
    <mergeCell ref="A23:B23"/>
    <mergeCell ref="C39:F39"/>
    <mergeCell ref="A24:B24"/>
    <mergeCell ref="A27:B27"/>
    <mergeCell ref="A32:B32"/>
    <mergeCell ref="A31:B31"/>
    <mergeCell ref="A1:F1"/>
    <mergeCell ref="A2:F2"/>
    <mergeCell ref="A3:F3"/>
    <mergeCell ref="C6:F6"/>
    <mergeCell ref="A4:F4"/>
    <mergeCell ref="C5:F5"/>
    <mergeCell ref="A6:B6"/>
    <mergeCell ref="A5:B5"/>
  </mergeCells>
  <phoneticPr fontId="2" type="noConversion"/>
  <printOptions horizontalCentered="1"/>
  <pageMargins left="0.2" right="0.2" top="0.5" bottom="0.75" header="0.25" footer="0.25"/>
  <pageSetup scale="93" orientation="portrait" r:id="rId1"/>
  <headerFooter alignWithMargins="0">
    <oddHeader>&amp;C&amp;"Times New Roman,Bold"&amp;12Public Disclosure of Proposed Collective Bargaining Agreement&amp;R&amp;"Times New Roman,Regular"&amp;12Page 4g</oddHeader>
    <oddFooter>&amp;L&amp;"Times New Roman,Regular"Printed &amp;D at &amp;T&amp;R&amp;"Times New Roman,Regular"Los Angeles County Office of Education
 Business Advisory Services
Revised 07/23/2024</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2">
    <pageSetUpPr fitToPage="1"/>
  </sheetPr>
  <dimension ref="A1:F40"/>
  <sheetViews>
    <sheetView workbookViewId="0">
      <selection activeCell="C5" sqref="C5:F5"/>
    </sheetView>
  </sheetViews>
  <sheetFormatPr defaultRowHeight="12.5" x14ac:dyDescent="0.25"/>
  <cols>
    <col min="1" max="1" width="34.7265625" customWidth="1"/>
    <col min="2" max="2" width="9.26953125" style="1" customWidth="1"/>
    <col min="3" max="6" width="14.7265625" customWidth="1"/>
  </cols>
  <sheetData>
    <row r="1" spans="1:6" ht="15.65" customHeight="1" x14ac:dyDescent="0.35">
      <c r="A1" s="250" t="str">
        <f>IF('Page 1, Agreement'!C4=0," ",'Page 1, Agreement'!C4)</f>
        <v xml:space="preserve"> </v>
      </c>
      <c r="B1" s="250"/>
      <c r="C1" s="250"/>
      <c r="D1" s="250"/>
      <c r="E1" s="250"/>
      <c r="F1" s="250"/>
    </row>
    <row r="2" spans="1:6" ht="15.65" customHeight="1" x14ac:dyDescent="0.25">
      <c r="A2" s="247"/>
      <c r="B2" s="247"/>
      <c r="C2" s="247"/>
      <c r="D2" s="247"/>
      <c r="E2" s="247"/>
      <c r="F2" s="247"/>
    </row>
    <row r="3" spans="1:6" ht="15.65" customHeight="1" x14ac:dyDescent="0.3">
      <c r="A3" s="249" t="s">
        <v>144</v>
      </c>
      <c r="B3" s="249"/>
      <c r="C3" s="249"/>
      <c r="D3" s="249"/>
      <c r="E3" s="249"/>
      <c r="F3" s="249"/>
    </row>
    <row r="4" spans="1:6" ht="15.65" customHeight="1" x14ac:dyDescent="0.3">
      <c r="A4" s="252"/>
      <c r="B4" s="252"/>
      <c r="C4" s="252"/>
      <c r="D4" s="252"/>
      <c r="E4" s="252"/>
      <c r="F4" s="252"/>
    </row>
    <row r="5" spans="1:6" ht="15.65" customHeight="1" x14ac:dyDescent="0.3">
      <c r="A5" s="352" t="s">
        <v>88</v>
      </c>
      <c r="B5" s="352"/>
      <c r="C5" s="351"/>
      <c r="D5" s="351"/>
      <c r="E5" s="351"/>
      <c r="F5" s="351"/>
    </row>
    <row r="6" spans="1:6" ht="15.65" customHeight="1" thickBot="1" x14ac:dyDescent="0.4">
      <c r="A6" s="343" t="s">
        <v>99</v>
      </c>
      <c r="B6" s="343"/>
      <c r="C6" s="350" t="str">
        <f>IF('Page 1, Agreement'!C5=0," ",'Page 1, Agreement'!C5)</f>
        <v xml:space="preserve"> </v>
      </c>
      <c r="D6" s="350"/>
      <c r="E6" s="350"/>
      <c r="F6" s="350"/>
    </row>
    <row r="7" spans="1:6" ht="13" thickTop="1" x14ac:dyDescent="0.25">
      <c r="A7" s="333"/>
      <c r="B7" s="334"/>
      <c r="C7" s="26" t="s">
        <v>50</v>
      </c>
      <c r="D7" s="26" t="s">
        <v>51</v>
      </c>
      <c r="E7" s="26" t="s">
        <v>52</v>
      </c>
      <c r="F7" s="27" t="s">
        <v>53</v>
      </c>
    </row>
    <row r="8" spans="1:6" ht="62.15" customHeight="1" x14ac:dyDescent="0.25">
      <c r="A8" s="173"/>
      <c r="B8" s="174" t="s">
        <v>210</v>
      </c>
      <c r="C8" s="28" t="str">
        <f>'Page 4a, Impact, Unrestr G.F.'!C8</f>
        <v xml:space="preserve">Latest Board-Approved Budget Before Settlement  (As of -------) </v>
      </c>
      <c r="D8" s="28" t="s">
        <v>160</v>
      </c>
      <c r="E8" s="28" t="s">
        <v>168</v>
      </c>
      <c r="F8" s="29" t="s">
        <v>166</v>
      </c>
    </row>
    <row r="9" spans="1:6" ht="15" customHeight="1" x14ac:dyDescent="0.25">
      <c r="A9" s="335" t="s">
        <v>54</v>
      </c>
      <c r="B9" s="336"/>
      <c r="C9" s="65"/>
      <c r="D9" s="65"/>
      <c r="E9" s="65"/>
      <c r="F9" s="66"/>
    </row>
    <row r="10" spans="1:6" ht="20.149999999999999" customHeight="1" x14ac:dyDescent="0.25">
      <c r="A10" s="223" t="s">
        <v>197</v>
      </c>
      <c r="B10" s="239" t="s">
        <v>181</v>
      </c>
      <c r="C10" s="24">
        <v>0</v>
      </c>
      <c r="D10" s="78"/>
      <c r="E10" s="24">
        <v>0</v>
      </c>
      <c r="F10" s="30">
        <f>C10+E10</f>
        <v>0</v>
      </c>
    </row>
    <row r="11" spans="1:6" ht="20.149999999999999" customHeight="1" x14ac:dyDescent="0.25">
      <c r="A11" s="223" t="s">
        <v>196</v>
      </c>
      <c r="B11" s="240" t="s">
        <v>182</v>
      </c>
      <c r="C11" s="24">
        <v>0</v>
      </c>
      <c r="D11" s="78"/>
      <c r="E11" s="24">
        <v>0</v>
      </c>
      <c r="F11" s="30">
        <f>C11+E11</f>
        <v>0</v>
      </c>
    </row>
    <row r="12" spans="1:6" ht="20.149999999999999" customHeight="1" x14ac:dyDescent="0.25">
      <c r="A12" s="222" t="s">
        <v>198</v>
      </c>
      <c r="B12" s="241" t="s">
        <v>183</v>
      </c>
      <c r="C12" s="24">
        <v>0</v>
      </c>
      <c r="D12" s="164"/>
      <c r="E12" s="24">
        <v>0</v>
      </c>
      <c r="F12" s="30">
        <f>C12+E12</f>
        <v>0</v>
      </c>
    </row>
    <row r="13" spans="1:6" ht="20.149999999999999" customHeight="1" x14ac:dyDescent="0.25">
      <c r="A13" s="338" t="s">
        <v>55</v>
      </c>
      <c r="B13" s="339"/>
      <c r="C13" s="33">
        <f>SUM(C10:C12)</f>
        <v>0</v>
      </c>
      <c r="D13" s="164"/>
      <c r="E13" s="33">
        <f>SUM(E10:E12)</f>
        <v>0</v>
      </c>
      <c r="F13" s="156">
        <f>SUM(F10:F12)</f>
        <v>0</v>
      </c>
    </row>
    <row r="14" spans="1:6" ht="15" customHeight="1" x14ac:dyDescent="0.25">
      <c r="A14" s="231" t="s">
        <v>56</v>
      </c>
      <c r="B14" s="234"/>
      <c r="C14" s="67"/>
      <c r="D14" s="67"/>
      <c r="E14" s="67"/>
      <c r="F14" s="68"/>
    </row>
    <row r="15" spans="1:6" ht="20.149999999999999" customHeight="1" x14ac:dyDescent="0.25">
      <c r="A15" s="223" t="s">
        <v>191</v>
      </c>
      <c r="B15" s="241" t="s">
        <v>184</v>
      </c>
      <c r="C15" s="24">
        <v>0</v>
      </c>
      <c r="D15" s="24">
        <v>0</v>
      </c>
      <c r="E15" s="24">
        <v>0</v>
      </c>
      <c r="F15" s="30">
        <f>C15+D15+E15</f>
        <v>0</v>
      </c>
    </row>
    <row r="16" spans="1:6" ht="20.149999999999999" customHeight="1" x14ac:dyDescent="0.25">
      <c r="A16" s="222" t="s">
        <v>192</v>
      </c>
      <c r="B16" s="240" t="s">
        <v>185</v>
      </c>
      <c r="C16" s="25">
        <v>0</v>
      </c>
      <c r="D16" s="25">
        <v>0</v>
      </c>
      <c r="E16" s="25">
        <v>0</v>
      </c>
      <c r="F16" s="30">
        <f>C16+D16+E16</f>
        <v>0</v>
      </c>
    </row>
    <row r="17" spans="1:6" ht="20.149999999999999" customHeight="1" x14ac:dyDescent="0.25">
      <c r="A17" s="222" t="s">
        <v>193</v>
      </c>
      <c r="B17" s="240" t="s">
        <v>186</v>
      </c>
      <c r="C17" s="25">
        <v>0</v>
      </c>
      <c r="D17" s="25">
        <v>0</v>
      </c>
      <c r="E17" s="25">
        <v>0</v>
      </c>
      <c r="F17" s="30">
        <f>C17+D17+E17</f>
        <v>0</v>
      </c>
    </row>
    <row r="18" spans="1:6" ht="20.149999999999999" customHeight="1" x14ac:dyDescent="0.25">
      <c r="A18" s="222" t="s">
        <v>194</v>
      </c>
      <c r="B18" s="240" t="s">
        <v>187</v>
      </c>
      <c r="C18" s="25">
        <v>0</v>
      </c>
      <c r="D18" s="71"/>
      <c r="E18" s="25">
        <v>0</v>
      </c>
      <c r="F18" s="30">
        <f>C18+E18</f>
        <v>0</v>
      </c>
    </row>
    <row r="19" spans="1:6" ht="20.149999999999999" customHeight="1" x14ac:dyDescent="0.25">
      <c r="A19" s="222" t="s">
        <v>322</v>
      </c>
      <c r="B19" s="240" t="s">
        <v>188</v>
      </c>
      <c r="C19" s="25">
        <v>0</v>
      </c>
      <c r="D19" s="71"/>
      <c r="E19" s="25">
        <v>0</v>
      </c>
      <c r="F19" s="30">
        <f>C19+E19</f>
        <v>0</v>
      </c>
    </row>
    <row r="20" spans="1:6" ht="20.149999999999999" customHeight="1" x14ac:dyDescent="0.25">
      <c r="A20" s="222" t="s">
        <v>195</v>
      </c>
      <c r="B20" s="240" t="s">
        <v>189</v>
      </c>
      <c r="C20" s="25">
        <v>0</v>
      </c>
      <c r="D20" s="71"/>
      <c r="E20" s="25">
        <v>0</v>
      </c>
      <c r="F20" s="30">
        <f>C20+E20</f>
        <v>0</v>
      </c>
    </row>
    <row r="21" spans="1:6" ht="27" customHeight="1" x14ac:dyDescent="0.25">
      <c r="A21" s="222" t="s">
        <v>333</v>
      </c>
      <c r="B21" s="224" t="s">
        <v>254</v>
      </c>
      <c r="C21" s="25">
        <v>0</v>
      </c>
      <c r="D21" s="71"/>
      <c r="E21" s="25">
        <v>0</v>
      </c>
      <c r="F21" s="30">
        <f>C21+E21</f>
        <v>0</v>
      </c>
    </row>
    <row r="22" spans="1:6" ht="20.149999999999999" customHeight="1" x14ac:dyDescent="0.25">
      <c r="A22" s="222" t="s">
        <v>328</v>
      </c>
      <c r="B22" s="240" t="s">
        <v>190</v>
      </c>
      <c r="C22" s="25">
        <v>0</v>
      </c>
      <c r="D22" s="71"/>
      <c r="E22" s="25">
        <v>0</v>
      </c>
      <c r="F22" s="30">
        <f>C22+E22</f>
        <v>0</v>
      </c>
    </row>
    <row r="23" spans="1:6" ht="20.149999999999999" customHeight="1" x14ac:dyDescent="0.25">
      <c r="A23" s="338" t="s">
        <v>57</v>
      </c>
      <c r="B23" s="339"/>
      <c r="C23" s="34">
        <f>SUM(C15:C22)</f>
        <v>0</v>
      </c>
      <c r="D23" s="34">
        <f>SUM(D15:D17)</f>
        <v>0</v>
      </c>
      <c r="E23" s="34">
        <f>SUM(E15:E22)</f>
        <v>0</v>
      </c>
      <c r="F23" s="31">
        <f>SUM(F15:F22)</f>
        <v>0</v>
      </c>
    </row>
    <row r="24" spans="1:6" ht="15" customHeight="1" x14ac:dyDescent="0.25">
      <c r="A24" s="335" t="s">
        <v>118</v>
      </c>
      <c r="B24" s="336"/>
      <c r="C24" s="71"/>
      <c r="D24" s="71"/>
      <c r="E24" s="71"/>
      <c r="F24" s="121"/>
    </row>
    <row r="25" spans="1:6" ht="20.149999999999999" customHeight="1" x14ac:dyDescent="0.25">
      <c r="A25" s="223" t="s">
        <v>204</v>
      </c>
      <c r="B25" s="241" t="s">
        <v>200</v>
      </c>
      <c r="C25" s="25">
        <v>0</v>
      </c>
      <c r="D25" s="25">
        <v>0</v>
      </c>
      <c r="E25" s="25">
        <v>0</v>
      </c>
      <c r="F25" s="31">
        <f>C25+D25+E25</f>
        <v>0</v>
      </c>
    </row>
    <row r="26" spans="1:6" ht="20.149999999999999" customHeight="1" x14ac:dyDescent="0.25">
      <c r="A26" s="225" t="s">
        <v>203</v>
      </c>
      <c r="B26" s="240" t="s">
        <v>199</v>
      </c>
      <c r="C26" s="25">
        <v>0</v>
      </c>
      <c r="D26" s="25">
        <v>0</v>
      </c>
      <c r="E26" s="25">
        <v>0</v>
      </c>
      <c r="F26" s="31">
        <f>C26+D26+E26</f>
        <v>0</v>
      </c>
    </row>
    <row r="27" spans="1:6" ht="20.149999999999999" customHeight="1" x14ac:dyDescent="0.25">
      <c r="A27" s="338" t="s">
        <v>155</v>
      </c>
      <c r="B27" s="339"/>
      <c r="C27" s="35">
        <f>C13-C23+C25-C26</f>
        <v>0</v>
      </c>
      <c r="D27" s="35">
        <f>D13-D23+D25-D26</f>
        <v>0</v>
      </c>
      <c r="E27" s="35">
        <f>E13-E23+E25-E26</f>
        <v>0</v>
      </c>
      <c r="F27" s="32">
        <f>F13-F23+F25-F26</f>
        <v>0</v>
      </c>
    </row>
    <row r="28" spans="1:6" ht="15" customHeight="1" x14ac:dyDescent="0.25">
      <c r="A28" s="227"/>
      <c r="B28" s="235"/>
      <c r="C28" s="69"/>
      <c r="D28" s="69"/>
      <c r="E28" s="69"/>
      <c r="F28" s="70"/>
    </row>
    <row r="29" spans="1:6" ht="20.149999999999999" customHeight="1" x14ac:dyDescent="0.25">
      <c r="A29" s="225" t="s">
        <v>208</v>
      </c>
      <c r="B29" s="240">
        <v>9791</v>
      </c>
      <c r="C29" s="25">
        <v>0</v>
      </c>
      <c r="D29" s="71"/>
      <c r="E29" s="71"/>
      <c r="F29" s="31">
        <f>C29</f>
        <v>0</v>
      </c>
    </row>
    <row r="30" spans="1:6" ht="20.149999999999999" customHeight="1" x14ac:dyDescent="0.25">
      <c r="A30" s="225" t="s">
        <v>329</v>
      </c>
      <c r="B30" s="240" t="s">
        <v>205</v>
      </c>
      <c r="C30" s="25">
        <v>0</v>
      </c>
      <c r="D30" s="71"/>
      <c r="E30" s="71"/>
      <c r="F30" s="31">
        <f>C30</f>
        <v>0</v>
      </c>
    </row>
    <row r="31" spans="1:6" ht="20.149999999999999" customHeight="1" x14ac:dyDescent="0.25">
      <c r="A31" s="338" t="s">
        <v>209</v>
      </c>
      <c r="B31" s="339"/>
      <c r="C31" s="34">
        <f>C27+C29+C30</f>
        <v>0</v>
      </c>
      <c r="D31" s="34">
        <f>D27</f>
        <v>0</v>
      </c>
      <c r="E31" s="34">
        <f>E27</f>
        <v>0</v>
      </c>
      <c r="F31" s="31">
        <f>F27+F29+F30</f>
        <v>0</v>
      </c>
    </row>
    <row r="32" spans="1:6" ht="15" customHeight="1" x14ac:dyDescent="0.25">
      <c r="A32" s="335" t="s">
        <v>332</v>
      </c>
      <c r="B32" s="336"/>
      <c r="C32" s="69"/>
      <c r="D32" s="69"/>
      <c r="E32" s="69"/>
      <c r="F32" s="70"/>
    </row>
    <row r="33" spans="1:6" ht="20.149999999999999" customHeight="1" x14ac:dyDescent="0.25">
      <c r="A33" s="229" t="s">
        <v>324</v>
      </c>
      <c r="B33" s="241" t="s">
        <v>241</v>
      </c>
      <c r="C33" s="25">
        <v>0</v>
      </c>
      <c r="D33" s="25">
        <v>0</v>
      </c>
      <c r="E33" s="25">
        <v>0</v>
      </c>
      <c r="F33" s="31">
        <f>C33+D33+E33</f>
        <v>0</v>
      </c>
    </row>
    <row r="34" spans="1:6" ht="20.149999999999999" customHeight="1" x14ac:dyDescent="0.25">
      <c r="A34" s="225" t="s">
        <v>330</v>
      </c>
      <c r="B34" s="240">
        <v>9740</v>
      </c>
      <c r="C34" s="25">
        <v>0</v>
      </c>
      <c r="D34" s="25">
        <v>0</v>
      </c>
      <c r="E34" s="25">
        <v>0</v>
      </c>
      <c r="F34" s="31">
        <f>C34+D34+E34</f>
        <v>0</v>
      </c>
    </row>
    <row r="35" spans="1:6" ht="20.149999999999999" customHeight="1" x14ac:dyDescent="0.25">
      <c r="A35" s="225" t="s">
        <v>326</v>
      </c>
      <c r="B35" s="240" t="s">
        <v>242</v>
      </c>
      <c r="C35" s="25">
        <v>0</v>
      </c>
      <c r="D35" s="25">
        <v>0</v>
      </c>
      <c r="E35" s="25">
        <v>0</v>
      </c>
      <c r="F35" s="31">
        <f>C35+D35+E35</f>
        <v>0</v>
      </c>
    </row>
    <row r="36" spans="1:6" ht="20.149999999999999" customHeight="1" x14ac:dyDescent="0.25">
      <c r="A36" s="225" t="s">
        <v>327</v>
      </c>
      <c r="B36" s="240">
        <v>9780</v>
      </c>
      <c r="C36" s="25">
        <v>0</v>
      </c>
      <c r="D36" s="25">
        <v>0</v>
      </c>
      <c r="E36" s="25">
        <v>0</v>
      </c>
      <c r="F36" s="31">
        <f>C36+D36+E36</f>
        <v>0</v>
      </c>
    </row>
    <row r="37" spans="1:6" ht="20.149999999999999" customHeight="1" x14ac:dyDescent="0.25">
      <c r="A37" s="225" t="s">
        <v>244</v>
      </c>
      <c r="B37" s="240">
        <v>9789</v>
      </c>
      <c r="C37" s="25">
        <v>0</v>
      </c>
      <c r="D37" s="25">
        <v>0</v>
      </c>
      <c r="E37" s="25">
        <v>0</v>
      </c>
      <c r="F37" s="31">
        <f>C37+D37+E37</f>
        <v>0</v>
      </c>
    </row>
    <row r="38" spans="1:6" ht="20.149999999999999" customHeight="1" thickBot="1" x14ac:dyDescent="0.3">
      <c r="A38" s="230" t="s">
        <v>245</v>
      </c>
      <c r="B38" s="242">
        <v>9790</v>
      </c>
      <c r="C38" s="38">
        <f>C31-SUM(C33:C37)</f>
        <v>0</v>
      </c>
      <c r="D38" s="38">
        <f>D31-SUM(D33:D37)</f>
        <v>0</v>
      </c>
      <c r="E38" s="38">
        <f>E31-SUM(E33:E37)</f>
        <v>0</v>
      </c>
      <c r="F38" s="39">
        <f>F31-SUM(F33:F37)</f>
        <v>0</v>
      </c>
    </row>
    <row r="39" spans="1:6" ht="13.5" thickTop="1" x14ac:dyDescent="0.3">
      <c r="A39" s="23" t="s">
        <v>154</v>
      </c>
      <c r="B39" s="144"/>
      <c r="C39" s="345" t="s">
        <v>306</v>
      </c>
      <c r="D39" s="345"/>
      <c r="E39" s="345"/>
      <c r="F39" s="345"/>
    </row>
    <row r="40" spans="1:6" ht="17.5" x14ac:dyDescent="0.35">
      <c r="A40" s="63"/>
      <c r="B40" s="172"/>
    </row>
  </sheetData>
  <sheetProtection algorithmName="SHA-512" hashValue="yeA1G4pGG5vdZeApqWppDPoukPMo65ZOl7kf7YrlVYT0ekJ6Yxal2ZTu6LEETbP/523gDlEf+CHunHdxg2Z6CA==" saltValue="RSQVFIhJf6C0MrYpf2iulw==" spinCount="100000" sheet="1" selectLockedCells="1"/>
  <mergeCells count="17">
    <mergeCell ref="C39:F39"/>
    <mergeCell ref="A7:B7"/>
    <mergeCell ref="A27:B27"/>
    <mergeCell ref="A31:B31"/>
    <mergeCell ref="A32:B32"/>
    <mergeCell ref="A9:B9"/>
    <mergeCell ref="A13:B13"/>
    <mergeCell ref="A23:B23"/>
    <mergeCell ref="A24:B24"/>
    <mergeCell ref="A1:F1"/>
    <mergeCell ref="A2:F2"/>
    <mergeCell ref="A3:F3"/>
    <mergeCell ref="C6:F6"/>
    <mergeCell ref="A4:F4"/>
    <mergeCell ref="C5:F5"/>
    <mergeCell ref="A6:B6"/>
    <mergeCell ref="A5:B5"/>
  </mergeCells>
  <phoneticPr fontId="2" type="noConversion"/>
  <printOptions horizontalCentered="1"/>
  <pageMargins left="0.2" right="0.2" top="0.5" bottom="0.75" header="0.25" footer="0.25"/>
  <pageSetup scale="93" orientation="portrait" r:id="rId1"/>
  <headerFooter alignWithMargins="0">
    <oddHeader>&amp;C&amp;"Times New Roman,Bold"&amp;12Public Disclosure of Proposed Collective Bargaining Agreement&amp;R&amp;"Times New Roman,Regular"&amp;12Page 4h</oddHeader>
    <oddFooter>&amp;L&amp;"Times New Roman,Regular"Printed &amp;D at &amp;T&amp;R&amp;"Times New Roman,Regular"Los Angeles County Office of Education
 Business Advisory Services
Revised 07/23/2024</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O41"/>
  <sheetViews>
    <sheetView zoomScaleNormal="100" workbookViewId="0">
      <selection activeCell="E6" sqref="E6:F6"/>
    </sheetView>
  </sheetViews>
  <sheetFormatPr defaultRowHeight="12.5" x14ac:dyDescent="0.25"/>
  <cols>
    <col min="1" max="1" width="1.7265625" customWidth="1"/>
    <col min="2" max="2" width="8" customWidth="1"/>
    <col min="3" max="3" width="31.1796875" customWidth="1"/>
    <col min="4" max="4" width="15" style="1" customWidth="1"/>
    <col min="5" max="5" width="25.7265625" customWidth="1"/>
    <col min="6" max="6" width="33.54296875" customWidth="1"/>
    <col min="7" max="7" width="0.1796875" customWidth="1"/>
    <col min="8" max="8" width="6.1796875" customWidth="1"/>
    <col min="9" max="9" width="94.7265625" customWidth="1"/>
  </cols>
  <sheetData>
    <row r="1" spans="1:15" ht="15.65" customHeight="1" x14ac:dyDescent="0.35">
      <c r="A1" s="250" t="str">
        <f>IF('Page 1, Agreement'!C4=0," ",'Page 1, Agreement'!C4)</f>
        <v xml:space="preserve"> </v>
      </c>
      <c r="B1" s="250"/>
      <c r="C1" s="250"/>
      <c r="D1" s="250"/>
      <c r="E1" s="250"/>
      <c r="F1" s="250"/>
      <c r="G1" s="2"/>
      <c r="H1" s="2"/>
      <c r="I1" s="2"/>
      <c r="J1" s="2"/>
      <c r="K1" s="2"/>
      <c r="L1" s="2"/>
      <c r="M1" s="2"/>
      <c r="N1" s="2"/>
      <c r="O1" s="2"/>
    </row>
    <row r="2" spans="1:15" ht="15.65" customHeight="1" x14ac:dyDescent="0.35">
      <c r="A2" s="250" t="str">
        <f>IF('Page 1, Agreement'!C5=0," ",'Page 1, Agreement'!C5)</f>
        <v xml:space="preserve"> </v>
      </c>
      <c r="B2" s="250"/>
      <c r="C2" s="250"/>
      <c r="D2" s="250"/>
      <c r="E2" s="250"/>
      <c r="F2" s="250"/>
      <c r="G2" s="2"/>
      <c r="H2" s="2"/>
      <c r="I2" s="2"/>
      <c r="J2" s="2"/>
      <c r="K2" s="2"/>
      <c r="L2" s="2"/>
      <c r="M2" s="2"/>
      <c r="N2" s="2"/>
      <c r="O2" s="2"/>
    </row>
    <row r="3" spans="1:15" ht="15.65" customHeight="1" x14ac:dyDescent="0.3">
      <c r="B3" s="249" t="s">
        <v>161</v>
      </c>
      <c r="C3" s="249"/>
      <c r="D3" s="249"/>
      <c r="E3" s="249"/>
      <c r="F3" s="249"/>
      <c r="I3" s="217" t="s">
        <v>338</v>
      </c>
    </row>
    <row r="4" spans="1:15" ht="15.65" customHeight="1" x14ac:dyDescent="0.3">
      <c r="B4" s="252"/>
      <c r="C4" s="252"/>
      <c r="D4" s="252"/>
      <c r="E4" s="252"/>
      <c r="F4" s="252"/>
      <c r="I4" s="217" t="s">
        <v>337</v>
      </c>
    </row>
    <row r="5" spans="1:15" s="23" customFormat="1" ht="15.65" customHeight="1" x14ac:dyDescent="0.3">
      <c r="B5" s="353" t="s">
        <v>257</v>
      </c>
      <c r="C5" s="353"/>
      <c r="D5" s="96" t="s">
        <v>173</v>
      </c>
      <c r="E5" s="349" t="s">
        <v>172</v>
      </c>
      <c r="F5" s="349"/>
    </row>
    <row r="6" spans="1:15" s="23" customFormat="1" ht="15.65" customHeight="1" x14ac:dyDescent="0.3">
      <c r="B6" s="167"/>
      <c r="C6" s="167" t="s">
        <v>169</v>
      </c>
      <c r="D6" s="114">
        <f>'Page 4a, Impact, Unrestr G.F.'!E14</f>
        <v>0</v>
      </c>
      <c r="E6" s="354"/>
      <c r="F6" s="354"/>
    </row>
    <row r="7" spans="1:15" s="23" customFormat="1" ht="15.65" customHeight="1" x14ac:dyDescent="0.3">
      <c r="B7" s="168"/>
      <c r="C7" s="168" t="s">
        <v>170</v>
      </c>
      <c r="D7" s="169">
        <f>'Page 4a, Impact, Unrestr G.F.'!E24</f>
        <v>0</v>
      </c>
      <c r="E7" s="354"/>
      <c r="F7" s="354"/>
    </row>
    <row r="8" spans="1:15" s="23" customFormat="1" ht="15.65" customHeight="1" x14ac:dyDescent="0.3">
      <c r="B8" s="168"/>
      <c r="C8" s="168" t="s">
        <v>171</v>
      </c>
      <c r="D8" s="169">
        <f>'Page 4a, Impact, Unrestr G.F.'!E26-'Page 4a, Impact, Unrestr G.F.'!E27+'Page 4a, Impact, Unrestr G.F.'!E28</f>
        <v>0</v>
      </c>
      <c r="E8" s="354"/>
      <c r="F8" s="354"/>
    </row>
    <row r="9" spans="1:15" s="23" customFormat="1" ht="15.65" customHeight="1" x14ac:dyDescent="0.3">
      <c r="B9" s="357"/>
      <c r="C9" s="357"/>
      <c r="D9" s="357"/>
      <c r="E9" s="357"/>
      <c r="F9" s="357"/>
    </row>
    <row r="10" spans="1:15" s="23" customFormat="1" ht="15.65" customHeight="1" x14ac:dyDescent="0.3">
      <c r="B10" s="353" t="s">
        <v>262</v>
      </c>
      <c r="C10" s="353"/>
      <c r="D10" s="96" t="s">
        <v>173</v>
      </c>
      <c r="E10" s="349" t="s">
        <v>172</v>
      </c>
      <c r="F10" s="349"/>
    </row>
    <row r="11" spans="1:15" s="23" customFormat="1" ht="15.65" customHeight="1" x14ac:dyDescent="0.3">
      <c r="B11" s="168"/>
      <c r="C11" s="168" t="s">
        <v>169</v>
      </c>
      <c r="D11" s="169">
        <f>'Page 4b, Impact, Restr G.F.'!E14</f>
        <v>0</v>
      </c>
      <c r="E11" s="354"/>
      <c r="F11" s="354"/>
    </row>
    <row r="12" spans="1:15" s="23" customFormat="1" ht="15.65" customHeight="1" x14ac:dyDescent="0.3">
      <c r="B12" s="168"/>
      <c r="C12" s="168" t="s">
        <v>170</v>
      </c>
      <c r="D12" s="169">
        <f>'Page 4b, Impact, Restr G.F.'!E24</f>
        <v>0</v>
      </c>
      <c r="E12" s="354"/>
      <c r="F12" s="354"/>
    </row>
    <row r="13" spans="1:15" s="23" customFormat="1" ht="15.65" customHeight="1" x14ac:dyDescent="0.3">
      <c r="B13" s="168"/>
      <c r="C13" s="168" t="s">
        <v>171</v>
      </c>
      <c r="D13" s="169">
        <f>'Page 4b, Impact, Restr G.F.'!E26-'Page 4b, Impact, Restr G.F.'!E27+'Page 4b, Impact, Restr G.F.'!E28</f>
        <v>0</v>
      </c>
      <c r="E13" s="354"/>
      <c r="F13" s="354"/>
    </row>
    <row r="14" spans="1:15" s="23" customFormat="1" ht="15.65" customHeight="1" x14ac:dyDescent="0.3">
      <c r="B14" s="357"/>
      <c r="C14" s="357"/>
      <c r="D14" s="357"/>
      <c r="E14" s="357"/>
      <c r="F14" s="357"/>
    </row>
    <row r="15" spans="1:15" s="23" customFormat="1" ht="15.65" customHeight="1" x14ac:dyDescent="0.3">
      <c r="B15" s="353" t="s">
        <v>263</v>
      </c>
      <c r="C15" s="353"/>
      <c r="D15" s="96" t="s">
        <v>173</v>
      </c>
      <c r="E15" s="349" t="s">
        <v>172</v>
      </c>
      <c r="F15" s="349"/>
    </row>
    <row r="16" spans="1:15" s="23" customFormat="1" ht="15.65" customHeight="1" x14ac:dyDescent="0.3">
      <c r="B16" s="168"/>
      <c r="C16" s="168" t="s">
        <v>169</v>
      </c>
      <c r="D16" s="169">
        <f>'Page 4d, Impact, Adult Fund'!E13</f>
        <v>0</v>
      </c>
      <c r="E16" s="354"/>
      <c r="F16" s="354"/>
    </row>
    <row r="17" spans="2:6" s="23" customFormat="1" ht="15.65" customHeight="1" x14ac:dyDescent="0.3">
      <c r="B17" s="168"/>
      <c r="C17" s="168" t="s">
        <v>170</v>
      </c>
      <c r="D17" s="169">
        <f>'Page 4d, Impact, Adult Fund'!E23</f>
        <v>0</v>
      </c>
      <c r="E17" s="354"/>
      <c r="F17" s="354"/>
    </row>
    <row r="18" spans="2:6" s="23" customFormat="1" ht="15.65" customHeight="1" x14ac:dyDescent="0.3">
      <c r="B18" s="168"/>
      <c r="C18" s="168" t="s">
        <v>171</v>
      </c>
      <c r="D18" s="169">
        <f>'Page 4d, Impact, Adult Fund'!E25-'Page 4d, Impact, Adult Fund'!E26</f>
        <v>0</v>
      </c>
      <c r="E18" s="354"/>
      <c r="F18" s="354"/>
    </row>
    <row r="19" spans="2:6" s="23" customFormat="1" ht="15.65" customHeight="1" x14ac:dyDescent="0.3">
      <c r="B19" s="357"/>
      <c r="C19" s="357"/>
      <c r="D19" s="357"/>
      <c r="E19" s="357"/>
      <c r="F19" s="357"/>
    </row>
    <row r="20" spans="2:6" s="23" customFormat="1" ht="15.65" customHeight="1" x14ac:dyDescent="0.3">
      <c r="B20" s="353" t="s">
        <v>258</v>
      </c>
      <c r="C20" s="353"/>
      <c r="D20" s="96" t="s">
        <v>173</v>
      </c>
      <c r="E20" s="349" t="s">
        <v>172</v>
      </c>
      <c r="F20" s="349"/>
    </row>
    <row r="21" spans="2:6" s="23" customFormat="1" ht="15.65" customHeight="1" x14ac:dyDescent="0.3">
      <c r="B21" s="168"/>
      <c r="C21" s="168" t="s">
        <v>169</v>
      </c>
      <c r="D21" s="169">
        <f>'Page 4e, Impact, Child Dev Fund'!E13</f>
        <v>0</v>
      </c>
      <c r="E21" s="354"/>
      <c r="F21" s="354"/>
    </row>
    <row r="22" spans="2:6" s="23" customFormat="1" ht="15.65" customHeight="1" x14ac:dyDescent="0.3">
      <c r="B22" s="168"/>
      <c r="C22" s="168" t="s">
        <v>170</v>
      </c>
      <c r="D22" s="169">
        <f>'Page 4e, Impact, Child Dev Fund'!E23</f>
        <v>0</v>
      </c>
      <c r="E22" s="354"/>
      <c r="F22" s="354"/>
    </row>
    <row r="23" spans="2:6" s="23" customFormat="1" ht="15.65" customHeight="1" x14ac:dyDescent="0.3">
      <c r="B23" s="168"/>
      <c r="C23" s="168" t="s">
        <v>171</v>
      </c>
      <c r="D23" s="169">
        <f>'Page 4e, Impact, Child Dev Fund'!E25-'Page 4e, Impact, Child Dev Fund'!E26</f>
        <v>0</v>
      </c>
      <c r="E23" s="354"/>
      <c r="F23" s="354"/>
    </row>
    <row r="24" spans="2:6" s="23" customFormat="1" ht="15.65" customHeight="1" x14ac:dyDescent="0.3">
      <c r="B24" s="357"/>
      <c r="C24" s="357"/>
      <c r="D24" s="357"/>
      <c r="E24" s="357"/>
      <c r="F24" s="357"/>
    </row>
    <row r="25" spans="2:6" s="23" customFormat="1" ht="15.65" customHeight="1" x14ac:dyDescent="0.3">
      <c r="B25" s="353" t="s">
        <v>259</v>
      </c>
      <c r="C25" s="353"/>
      <c r="D25" s="96" t="s">
        <v>173</v>
      </c>
      <c r="E25" s="349" t="s">
        <v>172</v>
      </c>
      <c r="F25" s="349"/>
    </row>
    <row r="26" spans="2:6" s="23" customFormat="1" ht="15.65" customHeight="1" x14ac:dyDescent="0.3">
      <c r="B26" s="168"/>
      <c r="C26" s="168" t="s">
        <v>169</v>
      </c>
      <c r="D26" s="169">
        <f>'Page 4f, Impact, Cafeteria Fund'!E14</f>
        <v>0</v>
      </c>
      <c r="E26" s="354"/>
      <c r="F26" s="354"/>
    </row>
    <row r="27" spans="2:6" s="23" customFormat="1" ht="15.65" customHeight="1" x14ac:dyDescent="0.3">
      <c r="B27" s="168"/>
      <c r="C27" s="168" t="s">
        <v>170</v>
      </c>
      <c r="D27" s="169">
        <f>'Page 4f, Impact, Cafeteria Fund'!E24</f>
        <v>0</v>
      </c>
      <c r="E27" s="354"/>
      <c r="F27" s="354"/>
    </row>
    <row r="28" spans="2:6" s="23" customFormat="1" ht="15.65" customHeight="1" x14ac:dyDescent="0.3">
      <c r="B28" s="168"/>
      <c r="C28" s="168" t="s">
        <v>171</v>
      </c>
      <c r="D28" s="169">
        <f>'Page 4f, Impact, Cafeteria Fund'!E26-'Page 4f, Impact, Cafeteria Fund'!E27</f>
        <v>0</v>
      </c>
      <c r="E28" s="354"/>
      <c r="F28" s="354"/>
    </row>
    <row r="29" spans="2:6" s="23" customFormat="1" ht="15.65" customHeight="1" x14ac:dyDescent="0.3">
      <c r="B29" s="357"/>
      <c r="C29" s="357"/>
      <c r="D29" s="357"/>
      <c r="E29" s="357"/>
      <c r="F29" s="357"/>
    </row>
    <row r="30" spans="2:6" s="23" customFormat="1" ht="15.65" customHeight="1" x14ac:dyDescent="0.3">
      <c r="B30" s="353" t="s">
        <v>260</v>
      </c>
      <c r="C30" s="353"/>
      <c r="D30" s="96" t="s">
        <v>173</v>
      </c>
      <c r="E30" s="349" t="s">
        <v>172</v>
      </c>
      <c r="F30" s="349"/>
    </row>
    <row r="31" spans="2:6" s="23" customFormat="1" ht="15.65" customHeight="1" x14ac:dyDescent="0.3">
      <c r="B31" s="168"/>
      <c r="C31" s="168" t="s">
        <v>169</v>
      </c>
      <c r="D31" s="169">
        <f>'Page 4g, Impact, Other Fund'!E13</f>
        <v>0</v>
      </c>
      <c r="E31" s="354"/>
      <c r="F31" s="354"/>
    </row>
    <row r="32" spans="2:6" s="23" customFormat="1" ht="15.65" customHeight="1" x14ac:dyDescent="0.3">
      <c r="B32" s="168"/>
      <c r="C32" s="168" t="s">
        <v>170</v>
      </c>
      <c r="D32" s="169">
        <f>'Page 4g, Impact, Other Fund'!E23</f>
        <v>0</v>
      </c>
      <c r="E32" s="354"/>
      <c r="F32" s="354"/>
    </row>
    <row r="33" spans="2:6" s="23" customFormat="1" ht="15.65" customHeight="1" x14ac:dyDescent="0.3">
      <c r="B33" s="168"/>
      <c r="C33" s="168" t="s">
        <v>171</v>
      </c>
      <c r="D33" s="169">
        <f>'Page 4g, Impact, Other Fund'!E25-'Page 4g, Impact, Other Fund'!E26</f>
        <v>0</v>
      </c>
      <c r="E33" s="354"/>
      <c r="F33" s="354"/>
    </row>
    <row r="34" spans="2:6" s="23" customFormat="1" ht="15.65" customHeight="1" x14ac:dyDescent="0.3">
      <c r="B34" s="357"/>
      <c r="C34" s="357"/>
      <c r="D34" s="357"/>
      <c r="E34" s="357"/>
      <c r="F34" s="357"/>
    </row>
    <row r="35" spans="2:6" s="23" customFormat="1" ht="15.65" customHeight="1" x14ac:dyDescent="0.3">
      <c r="B35" s="353" t="s">
        <v>261</v>
      </c>
      <c r="C35" s="353"/>
      <c r="D35" s="96" t="s">
        <v>173</v>
      </c>
      <c r="E35" s="349" t="s">
        <v>172</v>
      </c>
      <c r="F35" s="349"/>
    </row>
    <row r="36" spans="2:6" s="23" customFormat="1" ht="15.65" customHeight="1" x14ac:dyDescent="0.3">
      <c r="B36" s="168"/>
      <c r="C36" s="168" t="s">
        <v>169</v>
      </c>
      <c r="D36" s="169">
        <f>'Page 4h, Impact, Other Fund'!E13</f>
        <v>0</v>
      </c>
      <c r="E36" s="354"/>
      <c r="F36" s="354"/>
    </row>
    <row r="37" spans="2:6" s="23" customFormat="1" ht="15.65" customHeight="1" x14ac:dyDescent="0.3">
      <c r="B37" s="168"/>
      <c r="C37" s="168" t="s">
        <v>170</v>
      </c>
      <c r="D37" s="169">
        <f>'Page 4h, Impact, Other Fund'!E23</f>
        <v>0</v>
      </c>
      <c r="E37" s="354"/>
      <c r="F37" s="354"/>
    </row>
    <row r="38" spans="2:6" s="23" customFormat="1" ht="15.65" customHeight="1" x14ac:dyDescent="0.3">
      <c r="B38" s="168"/>
      <c r="C38" s="168" t="s">
        <v>171</v>
      </c>
      <c r="D38" s="169">
        <f>'Page 4h, Impact, Other Fund'!E25-'Page 4h, Impact, Other Fund'!E26</f>
        <v>0</v>
      </c>
      <c r="E38" s="354"/>
      <c r="F38" s="354"/>
    </row>
    <row r="39" spans="2:6" s="23" customFormat="1" ht="15.65" customHeight="1" x14ac:dyDescent="0.3">
      <c r="B39" s="357"/>
      <c r="C39" s="357"/>
      <c r="D39" s="357"/>
      <c r="E39" s="357"/>
      <c r="F39" s="357"/>
    </row>
    <row r="40" spans="2:6" s="23" customFormat="1" ht="15.65" customHeight="1" x14ac:dyDescent="0.3">
      <c r="B40" s="356" t="s">
        <v>174</v>
      </c>
      <c r="C40" s="356"/>
      <c r="D40" s="356"/>
      <c r="E40" s="356"/>
      <c r="F40" s="356"/>
    </row>
    <row r="41" spans="2:6" s="23" customFormat="1" ht="182.25" customHeight="1" x14ac:dyDescent="0.3">
      <c r="B41" s="355"/>
      <c r="C41" s="355"/>
      <c r="D41" s="355"/>
      <c r="E41" s="355"/>
      <c r="F41" s="355"/>
    </row>
  </sheetData>
  <sheetProtection algorithmName="SHA-512" hashValue="eDYUr+37RipOeCjmNunwgqTBirUdT9/xcDLE2gI+yo/F9I/egy+6RNCndETtaK0TZckIWFf/lIRpFlKLLTHRKA==" saltValue="kuQtxvFqRaOh2SIQ6Sl4Nw==" spinCount="100000" sheet="1" selectLockedCells="1"/>
  <mergeCells count="48">
    <mergeCell ref="B35:C35"/>
    <mergeCell ref="E35:F35"/>
    <mergeCell ref="B24:F24"/>
    <mergeCell ref="B25:C25"/>
    <mergeCell ref="E25:F25"/>
    <mergeCell ref="B30:C30"/>
    <mergeCell ref="E30:F30"/>
    <mergeCell ref="E32:F32"/>
    <mergeCell ref="E33:F33"/>
    <mergeCell ref="E23:F23"/>
    <mergeCell ref="E36:F36"/>
    <mergeCell ref="E37:F37"/>
    <mergeCell ref="E26:F26"/>
    <mergeCell ref="E27:F27"/>
    <mergeCell ref="E28:F28"/>
    <mergeCell ref="E31:F31"/>
    <mergeCell ref="B39:F39"/>
    <mergeCell ref="A1:F1"/>
    <mergeCell ref="B34:F34"/>
    <mergeCell ref="B29:F29"/>
    <mergeCell ref="B4:F4"/>
    <mergeCell ref="E16:F16"/>
    <mergeCell ref="E17:F17"/>
    <mergeCell ref="E18:F18"/>
    <mergeCell ref="E7:F7"/>
    <mergeCell ref="E8:F8"/>
    <mergeCell ref="B3:F3"/>
    <mergeCell ref="E38:F38"/>
    <mergeCell ref="A2:F2"/>
    <mergeCell ref="B5:C5"/>
    <mergeCell ref="E21:F21"/>
    <mergeCell ref="E22:F22"/>
    <mergeCell ref="E5:F5"/>
    <mergeCell ref="B10:C10"/>
    <mergeCell ref="E10:F10"/>
    <mergeCell ref="E6:F6"/>
    <mergeCell ref="B41:F41"/>
    <mergeCell ref="B40:F40"/>
    <mergeCell ref="B9:F9"/>
    <mergeCell ref="B14:F14"/>
    <mergeCell ref="E11:F11"/>
    <mergeCell ref="E12:F12"/>
    <mergeCell ref="B15:C15"/>
    <mergeCell ref="E15:F15"/>
    <mergeCell ref="B20:C20"/>
    <mergeCell ref="E20:F20"/>
    <mergeCell ref="E13:F13"/>
    <mergeCell ref="B19:F19"/>
  </mergeCells>
  <phoneticPr fontId="2" type="noConversion"/>
  <printOptions horizontalCentered="1"/>
  <pageMargins left="0.2" right="0.2" top="0.5" bottom="0.75" header="0.25" footer="0.25"/>
  <pageSetup scale="87" orientation="portrait" r:id="rId1"/>
  <headerFooter alignWithMargins="0">
    <oddHeader>&amp;C&amp;"Times New Roman,Bold"&amp;12Public Disclosure of Proposed Collective Bargaining Agreement&amp;R&amp;"Times New Roman,Regular"&amp;12Page 4i</oddHeader>
    <oddFooter>&amp;L&amp;"Times New Roman,Regular"Printed &amp;D at &amp;T&amp;R&amp;"Times New Roman,Regular"Los Angeles County Office of Education
 Business Advisory Services
Revised 07/23/2024</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
    <pageSetUpPr fitToPage="1"/>
  </sheetPr>
  <dimension ref="A1:G42"/>
  <sheetViews>
    <sheetView zoomScaleNormal="100" workbookViewId="0">
      <selection activeCell="D10" sqref="D10"/>
    </sheetView>
  </sheetViews>
  <sheetFormatPr defaultRowHeight="12.5" x14ac:dyDescent="0.25"/>
  <cols>
    <col min="1" max="1" width="34.7265625" customWidth="1"/>
    <col min="2" max="2" width="9.26953125" customWidth="1"/>
    <col min="3" max="5" width="18.7265625" customWidth="1"/>
    <col min="6" max="6" width="6.1796875" customWidth="1"/>
    <col min="7" max="7" width="94.7265625" customWidth="1"/>
  </cols>
  <sheetData>
    <row r="1" spans="1:7" ht="15.65" customHeight="1" x14ac:dyDescent="0.35">
      <c r="A1" s="250" t="str">
        <f>IF('Page 1, Agreement'!C4=0," ",'Page 1, Agreement'!C4)</f>
        <v xml:space="preserve"> </v>
      </c>
      <c r="B1" s="250"/>
      <c r="C1" s="250"/>
      <c r="D1" s="250"/>
      <c r="E1" s="250"/>
      <c r="G1" s="99"/>
    </row>
    <row r="2" spans="1:7" ht="15.65" customHeight="1" x14ac:dyDescent="0.3">
      <c r="A2" s="247"/>
      <c r="B2" s="247"/>
      <c r="C2" s="247"/>
      <c r="D2" s="247"/>
      <c r="E2" s="247"/>
      <c r="G2" s="99"/>
    </row>
    <row r="3" spans="1:7" ht="15.65" customHeight="1" x14ac:dyDescent="0.3">
      <c r="A3" s="249" t="s">
        <v>145</v>
      </c>
      <c r="B3" s="249"/>
      <c r="C3" s="249"/>
      <c r="D3" s="249"/>
      <c r="E3" s="249"/>
      <c r="G3" s="215" t="s">
        <v>33</v>
      </c>
    </row>
    <row r="4" spans="1:7" ht="15.65" customHeight="1" x14ac:dyDescent="0.3">
      <c r="A4" s="252"/>
      <c r="B4" s="252"/>
      <c r="C4" s="252"/>
      <c r="D4" s="252"/>
      <c r="E4" s="252"/>
      <c r="G4" s="215"/>
    </row>
    <row r="5" spans="1:7" ht="15.65" customHeight="1" x14ac:dyDescent="0.3">
      <c r="A5" s="252"/>
      <c r="B5" s="252"/>
      <c r="C5" s="252" t="s">
        <v>116</v>
      </c>
      <c r="D5" s="252"/>
      <c r="E5" s="252"/>
    </row>
    <row r="6" spans="1:7" ht="15.65" customHeight="1" thickBot="1" x14ac:dyDescent="0.4">
      <c r="A6" s="343" t="s">
        <v>99</v>
      </c>
      <c r="B6" s="343"/>
      <c r="C6" s="250" t="str">
        <f>IF('Page 1, Agreement'!C5=0," ",'Page 1, Agreement'!C5)</f>
        <v xml:space="preserve"> </v>
      </c>
      <c r="D6" s="250"/>
      <c r="E6" s="250"/>
    </row>
    <row r="7" spans="1:7" ht="13" thickTop="1" x14ac:dyDescent="0.25">
      <c r="A7" s="358"/>
      <c r="B7" s="175"/>
      <c r="C7" s="26" t="str">
        <f>'Page 1, Agreement'!E19</f>
        <v>2023-24</v>
      </c>
      <c r="D7" s="26" t="str">
        <f>'Page 1, Agreement'!F19</f>
        <v>2024-25</v>
      </c>
      <c r="E7" s="27" t="str">
        <f>'Page 1, Agreement'!G19</f>
        <v>2025-26</v>
      </c>
    </row>
    <row r="8" spans="1:7" ht="30" customHeight="1" x14ac:dyDescent="0.3">
      <c r="A8" s="359"/>
      <c r="B8" s="174" t="s">
        <v>210</v>
      </c>
      <c r="C8" s="28" t="s">
        <v>167</v>
      </c>
      <c r="D8" s="28" t="s">
        <v>89</v>
      </c>
      <c r="E8" s="29" t="s">
        <v>65</v>
      </c>
      <c r="G8" s="216"/>
    </row>
    <row r="9" spans="1:7" ht="15" customHeight="1" x14ac:dyDescent="0.25">
      <c r="A9" s="335" t="s">
        <v>54</v>
      </c>
      <c r="B9" s="336"/>
      <c r="C9" s="65"/>
      <c r="D9" s="65"/>
      <c r="E9" s="66"/>
    </row>
    <row r="10" spans="1:7" ht="20.149999999999999" customHeight="1" x14ac:dyDescent="0.25">
      <c r="A10" s="223" t="s">
        <v>280</v>
      </c>
      <c r="B10" s="241" t="s">
        <v>180</v>
      </c>
      <c r="C10" s="37">
        <f>'Page 4a, Impact, Unrestr G.F.'!F10</f>
        <v>0</v>
      </c>
      <c r="D10" s="24">
        <v>0</v>
      </c>
      <c r="E10" s="195">
        <v>0</v>
      </c>
    </row>
    <row r="11" spans="1:7" ht="20.149999999999999" customHeight="1" x14ac:dyDescent="0.25">
      <c r="A11" s="223" t="s">
        <v>197</v>
      </c>
      <c r="B11" s="239" t="s">
        <v>181</v>
      </c>
      <c r="C11" s="37">
        <f>'Page 4a, Impact, Unrestr G.F.'!F11</f>
        <v>0</v>
      </c>
      <c r="D11" s="24">
        <v>0</v>
      </c>
      <c r="E11" s="195">
        <v>0</v>
      </c>
    </row>
    <row r="12" spans="1:7" ht="20.149999999999999" customHeight="1" x14ac:dyDescent="0.25">
      <c r="A12" s="223" t="s">
        <v>196</v>
      </c>
      <c r="B12" s="240" t="s">
        <v>182</v>
      </c>
      <c r="C12" s="37">
        <f>'Page 4a, Impact, Unrestr G.F.'!F12</f>
        <v>0</v>
      </c>
      <c r="D12" s="24">
        <v>0</v>
      </c>
      <c r="E12" s="195">
        <v>0</v>
      </c>
    </row>
    <row r="13" spans="1:7" ht="20.149999999999999" customHeight="1" x14ac:dyDescent="0.25">
      <c r="A13" s="222" t="s">
        <v>198</v>
      </c>
      <c r="B13" s="241" t="s">
        <v>183</v>
      </c>
      <c r="C13" s="37">
        <f>'Page 4a, Impact, Unrestr G.F.'!F13</f>
        <v>0</v>
      </c>
      <c r="D13" s="24">
        <v>0</v>
      </c>
      <c r="E13" s="195">
        <v>0</v>
      </c>
    </row>
    <row r="14" spans="1:7" ht="20.149999999999999" customHeight="1" x14ac:dyDescent="0.25">
      <c r="A14" s="338" t="s">
        <v>55</v>
      </c>
      <c r="B14" s="339"/>
      <c r="C14" s="34">
        <f>SUM(C10:C13)</f>
        <v>0</v>
      </c>
      <c r="D14" s="34">
        <f>SUM(D10:D13)</f>
        <v>0</v>
      </c>
      <c r="E14" s="31">
        <f>SUM(E10:E13)</f>
        <v>0</v>
      </c>
    </row>
    <row r="15" spans="1:7" ht="15" customHeight="1" x14ac:dyDescent="0.25">
      <c r="A15" s="335" t="s">
        <v>56</v>
      </c>
      <c r="B15" s="336"/>
      <c r="C15" s="65"/>
      <c r="D15" s="65"/>
      <c r="E15" s="66"/>
    </row>
    <row r="16" spans="1:7" ht="20.149999999999999" customHeight="1" x14ac:dyDescent="0.25">
      <c r="A16" s="223" t="s">
        <v>191</v>
      </c>
      <c r="B16" s="241" t="s">
        <v>184</v>
      </c>
      <c r="C16" s="37">
        <f>'Page 4a, Impact, Unrestr G.F.'!F16</f>
        <v>0</v>
      </c>
      <c r="D16" s="24">
        <v>0</v>
      </c>
      <c r="E16" s="195">
        <v>0</v>
      </c>
    </row>
    <row r="17" spans="1:5" ht="20.149999999999999" customHeight="1" x14ac:dyDescent="0.25">
      <c r="A17" s="222" t="s">
        <v>192</v>
      </c>
      <c r="B17" s="241" t="s">
        <v>185</v>
      </c>
      <c r="C17" s="37">
        <f>'Page 4a, Impact, Unrestr G.F.'!F17</f>
        <v>0</v>
      </c>
      <c r="D17" s="25">
        <v>0</v>
      </c>
      <c r="E17" s="36">
        <v>0</v>
      </c>
    </row>
    <row r="18" spans="1:5" ht="20.149999999999999" customHeight="1" x14ac:dyDescent="0.25">
      <c r="A18" s="222" t="s">
        <v>193</v>
      </c>
      <c r="B18" s="241" t="s">
        <v>186</v>
      </c>
      <c r="C18" s="37">
        <f>'Page 4a, Impact, Unrestr G.F.'!F18</f>
        <v>0</v>
      </c>
      <c r="D18" s="25">
        <v>0</v>
      </c>
      <c r="E18" s="36">
        <v>0</v>
      </c>
    </row>
    <row r="19" spans="1:5" ht="20.149999999999999" customHeight="1" x14ac:dyDescent="0.25">
      <c r="A19" s="222" t="s">
        <v>194</v>
      </c>
      <c r="B19" s="241" t="s">
        <v>187</v>
      </c>
      <c r="C19" s="37">
        <f>'Page 4a, Impact, Unrestr G.F.'!F19</f>
        <v>0</v>
      </c>
      <c r="D19" s="25">
        <v>0</v>
      </c>
      <c r="E19" s="36">
        <v>0</v>
      </c>
    </row>
    <row r="20" spans="1:5" ht="20.149999999999999" customHeight="1" x14ac:dyDescent="0.25">
      <c r="A20" s="222" t="s">
        <v>322</v>
      </c>
      <c r="B20" s="241" t="s">
        <v>188</v>
      </c>
      <c r="C20" s="37">
        <f>'Page 4a, Impact, Unrestr G.F.'!F20</f>
        <v>0</v>
      </c>
      <c r="D20" s="25">
        <v>0</v>
      </c>
      <c r="E20" s="36">
        <v>0</v>
      </c>
    </row>
    <row r="21" spans="1:5" ht="20.149999999999999" customHeight="1" x14ac:dyDescent="0.25">
      <c r="A21" s="222" t="s">
        <v>195</v>
      </c>
      <c r="B21" s="241" t="s">
        <v>189</v>
      </c>
      <c r="C21" s="37">
        <f>'Page 4a, Impact, Unrestr G.F.'!F21</f>
        <v>0</v>
      </c>
      <c r="D21" s="25">
        <v>0</v>
      </c>
      <c r="E21" s="36">
        <v>0</v>
      </c>
    </row>
    <row r="22" spans="1:5" ht="27" customHeight="1" x14ac:dyDescent="0.25">
      <c r="A22" s="222" t="s">
        <v>333</v>
      </c>
      <c r="B22" s="224" t="s">
        <v>254</v>
      </c>
      <c r="C22" s="37">
        <f>'Page 4a, Impact, Unrestr G.F.'!F22</f>
        <v>0</v>
      </c>
      <c r="D22" s="25">
        <v>0</v>
      </c>
      <c r="E22" s="36">
        <v>0</v>
      </c>
    </row>
    <row r="23" spans="1:5" ht="20.149999999999999" customHeight="1" x14ac:dyDescent="0.25">
      <c r="A23" s="222" t="s">
        <v>328</v>
      </c>
      <c r="B23" s="241" t="s">
        <v>190</v>
      </c>
      <c r="C23" s="37">
        <f>'Page 4a, Impact, Unrestr G.F.'!F23</f>
        <v>0</v>
      </c>
      <c r="D23" s="25">
        <v>0</v>
      </c>
      <c r="E23" s="36">
        <v>0</v>
      </c>
    </row>
    <row r="24" spans="1:5" ht="20.149999999999999" customHeight="1" x14ac:dyDescent="0.25">
      <c r="A24" s="222" t="s">
        <v>85</v>
      </c>
      <c r="B24" s="237"/>
      <c r="C24" s="78"/>
      <c r="D24" s="25"/>
      <c r="E24" s="36">
        <v>0</v>
      </c>
    </row>
    <row r="25" spans="1:5" ht="20.149999999999999" customHeight="1" x14ac:dyDescent="0.25">
      <c r="A25" s="338" t="s">
        <v>57</v>
      </c>
      <c r="B25" s="339"/>
      <c r="C25" s="37">
        <f>SUM(C16:C23)</f>
        <v>0</v>
      </c>
      <c r="D25" s="37">
        <f>SUM(D16:D24)</f>
        <v>0</v>
      </c>
      <c r="E25" s="30">
        <f>SUM(E16:E24)</f>
        <v>0</v>
      </c>
    </row>
    <row r="26" spans="1:5" ht="15" customHeight="1" x14ac:dyDescent="0.25">
      <c r="A26" s="335" t="s">
        <v>118</v>
      </c>
      <c r="B26" s="336"/>
      <c r="C26" s="71"/>
      <c r="D26" s="71"/>
      <c r="E26" s="121"/>
    </row>
    <row r="27" spans="1:5" ht="20.149999999999999" customHeight="1" x14ac:dyDescent="0.25">
      <c r="A27" s="223" t="s">
        <v>204</v>
      </c>
      <c r="B27" s="241" t="s">
        <v>200</v>
      </c>
      <c r="C27" s="37">
        <f>'Page 4a, Impact, Unrestr G.F.'!F26</f>
        <v>0</v>
      </c>
      <c r="D27" s="25">
        <v>0</v>
      </c>
      <c r="E27" s="36">
        <v>0</v>
      </c>
    </row>
    <row r="28" spans="1:5" ht="20.149999999999999" customHeight="1" x14ac:dyDescent="0.25">
      <c r="A28" s="222" t="s">
        <v>203</v>
      </c>
      <c r="B28" s="241" t="s">
        <v>199</v>
      </c>
      <c r="C28" s="37">
        <f>'Page 4a, Impact, Unrestr G.F.'!F27</f>
        <v>0</v>
      </c>
      <c r="D28" s="25">
        <v>0</v>
      </c>
      <c r="E28" s="36">
        <v>0</v>
      </c>
    </row>
    <row r="29" spans="1:5" ht="20.149999999999999" customHeight="1" x14ac:dyDescent="0.25">
      <c r="A29" s="222" t="s">
        <v>202</v>
      </c>
      <c r="B29" s="241" t="s">
        <v>201</v>
      </c>
      <c r="C29" s="37">
        <f>'Page 4a, Impact, Unrestr G.F.'!F28</f>
        <v>0</v>
      </c>
      <c r="D29" s="25">
        <v>0</v>
      </c>
      <c r="E29" s="36">
        <v>0</v>
      </c>
    </row>
    <row r="30" spans="1:5" ht="20.149999999999999" customHeight="1" x14ac:dyDescent="0.25">
      <c r="A30" s="338" t="s">
        <v>155</v>
      </c>
      <c r="B30" s="339"/>
      <c r="C30" s="37">
        <f>C14-C25+C27-C28+C29</f>
        <v>0</v>
      </c>
      <c r="D30" s="37">
        <f>D14-D25+D27-D28+D29</f>
        <v>0</v>
      </c>
      <c r="E30" s="30">
        <f>E14-E25+E27-E28+E29</f>
        <v>0</v>
      </c>
    </row>
    <row r="31" spans="1:5" ht="15" customHeight="1" x14ac:dyDescent="0.25">
      <c r="A31" s="227"/>
      <c r="B31" s="235"/>
      <c r="C31" s="72"/>
      <c r="D31" s="72"/>
      <c r="E31" s="73"/>
    </row>
    <row r="32" spans="1:5" ht="20.149999999999999" customHeight="1" x14ac:dyDescent="0.25">
      <c r="A32" s="225" t="s">
        <v>208</v>
      </c>
      <c r="B32" s="240">
        <v>9791</v>
      </c>
      <c r="C32" s="37">
        <f>'Page 4a, Impact, Unrestr G.F.'!F31</f>
        <v>0</v>
      </c>
      <c r="D32" s="37">
        <f>C34</f>
        <v>0</v>
      </c>
      <c r="E32" s="30">
        <f>D34</f>
        <v>0</v>
      </c>
    </row>
    <row r="33" spans="1:5" ht="20.149999999999999" customHeight="1" x14ac:dyDescent="0.25">
      <c r="A33" s="225" t="s">
        <v>329</v>
      </c>
      <c r="B33" s="241" t="s">
        <v>205</v>
      </c>
      <c r="C33" s="37">
        <f>'Page 4a, Impact, Unrestr G.F.'!F32</f>
        <v>0</v>
      </c>
      <c r="D33" s="78"/>
      <c r="E33" s="157"/>
    </row>
    <row r="34" spans="1:5" ht="20.149999999999999" customHeight="1" x14ac:dyDescent="0.25">
      <c r="A34" s="338" t="s">
        <v>209</v>
      </c>
      <c r="B34" s="339"/>
      <c r="C34" s="37">
        <f>C30+C32+C33</f>
        <v>0</v>
      </c>
      <c r="D34" s="37">
        <f>D30+D32</f>
        <v>0</v>
      </c>
      <c r="E34" s="30">
        <f>E30+E32</f>
        <v>0</v>
      </c>
    </row>
    <row r="35" spans="1:5" ht="15" customHeight="1" x14ac:dyDescent="0.25">
      <c r="A35" s="335" t="s">
        <v>332</v>
      </c>
      <c r="B35" s="336"/>
      <c r="C35" s="74"/>
      <c r="D35" s="74"/>
      <c r="E35" s="75"/>
    </row>
    <row r="36" spans="1:5" ht="20.149999999999999" customHeight="1" x14ac:dyDescent="0.25">
      <c r="A36" s="229" t="s">
        <v>324</v>
      </c>
      <c r="B36" s="241" t="s">
        <v>241</v>
      </c>
      <c r="C36" s="37">
        <f>'Page 4a, Impact, Unrestr G.F.'!F35</f>
        <v>0</v>
      </c>
      <c r="D36" s="25">
        <v>0</v>
      </c>
      <c r="E36" s="36">
        <v>0</v>
      </c>
    </row>
    <row r="37" spans="1:5" ht="20.149999999999999" customHeight="1" x14ac:dyDescent="0.25">
      <c r="A37" s="225" t="s">
        <v>330</v>
      </c>
      <c r="B37" s="240">
        <v>9740</v>
      </c>
      <c r="C37" s="78"/>
      <c r="D37" s="71"/>
      <c r="E37" s="121"/>
    </row>
    <row r="38" spans="1:5" ht="20.149999999999999" customHeight="1" x14ac:dyDescent="0.25">
      <c r="A38" s="225" t="s">
        <v>326</v>
      </c>
      <c r="B38" s="240" t="s">
        <v>242</v>
      </c>
      <c r="C38" s="37">
        <f>'Page 4a, Impact, Unrestr G.F.'!F37</f>
        <v>0</v>
      </c>
      <c r="D38" s="25">
        <v>0</v>
      </c>
      <c r="E38" s="36">
        <v>0</v>
      </c>
    </row>
    <row r="39" spans="1:5" ht="20.149999999999999" customHeight="1" x14ac:dyDescent="0.25">
      <c r="A39" s="225" t="s">
        <v>327</v>
      </c>
      <c r="B39" s="240">
        <v>9780</v>
      </c>
      <c r="C39" s="37">
        <f>'Page 4a, Impact, Unrestr G.F.'!F38</f>
        <v>0</v>
      </c>
      <c r="D39" s="25">
        <v>0</v>
      </c>
      <c r="E39" s="36">
        <v>0</v>
      </c>
    </row>
    <row r="40" spans="1:5" ht="20.149999999999999" customHeight="1" x14ac:dyDescent="0.25">
      <c r="A40" s="225" t="s">
        <v>244</v>
      </c>
      <c r="B40" s="240">
        <v>9789</v>
      </c>
      <c r="C40" s="37">
        <f>'Page 4a, Impact, Unrestr G.F.'!F39</f>
        <v>0</v>
      </c>
      <c r="D40" s="25">
        <v>0</v>
      </c>
      <c r="E40" s="36">
        <v>0</v>
      </c>
    </row>
    <row r="41" spans="1:5" ht="20.149999999999999" customHeight="1" thickBot="1" x14ac:dyDescent="0.3">
      <c r="A41" s="230" t="s">
        <v>245</v>
      </c>
      <c r="B41" s="242">
        <v>9790</v>
      </c>
      <c r="C41" s="80">
        <f>C34-SUM(C36:C40)</f>
        <v>0</v>
      </c>
      <c r="D41" s="80">
        <f>D34-SUM(D36:D40)</f>
        <v>0</v>
      </c>
      <c r="E41" s="147">
        <f>E34-SUM(E36:E40)</f>
        <v>0</v>
      </c>
    </row>
    <row r="42" spans="1:5" ht="13.5" thickTop="1" x14ac:dyDescent="0.3">
      <c r="A42" s="23" t="s">
        <v>154</v>
      </c>
      <c r="B42" s="23"/>
      <c r="C42" s="360" t="s">
        <v>307</v>
      </c>
      <c r="D42" s="360"/>
      <c r="E42" s="360"/>
    </row>
  </sheetData>
  <sheetProtection algorithmName="SHA-512" hashValue="rXaMoXa42UwTGa87sxFEy/UPis6qWxTalUYAxetLBd9zy5BGbw50byFSlJ7wP72t4mIPImCpcQmb/7NWVIyp/A==" saltValue="MXkYvz6lQV2aVCAypWKQMw==" spinCount="100000" sheet="1" selectLockedCells="1"/>
  <mergeCells count="18">
    <mergeCell ref="A15:B15"/>
    <mergeCell ref="A25:B25"/>
    <mergeCell ref="A26:B26"/>
    <mergeCell ref="A30:B30"/>
    <mergeCell ref="C42:E42"/>
    <mergeCell ref="A34:B34"/>
    <mergeCell ref="A35:B35"/>
    <mergeCell ref="A9:B9"/>
    <mergeCell ref="A14:B14"/>
    <mergeCell ref="A1:E1"/>
    <mergeCell ref="A2:E2"/>
    <mergeCell ref="A3:E3"/>
    <mergeCell ref="A7:A8"/>
    <mergeCell ref="C6:E6"/>
    <mergeCell ref="A4:E4"/>
    <mergeCell ref="C5:E5"/>
    <mergeCell ref="A6:B6"/>
    <mergeCell ref="A5:B5"/>
  </mergeCells>
  <phoneticPr fontId="2" type="noConversion"/>
  <printOptions horizontalCentered="1"/>
  <pageMargins left="0.2" right="0.2" top="0.5" bottom="0.75" header="0.25" footer="0.25"/>
  <pageSetup scale="89" orientation="portrait" r:id="rId1"/>
  <headerFooter alignWithMargins="0">
    <oddHeader>&amp;C&amp;"Times New Roman,Bold"&amp;12Public Disclosure of Proposed Collective Bargaining Agreement&amp;R&amp;"Times New Roman,Regular"&amp;12Page 5a</oddHeader>
    <oddFooter>&amp;L&amp;"Times New Roman,Regular"Printed &amp;D at &amp;T&amp;R&amp;"Times New Roman,Regular"Los Angeles County Office of Education
 Business Advisory Services
Revised 07/23/2024</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3">
    <pageSetUpPr fitToPage="1"/>
  </sheetPr>
  <dimension ref="A1:G42"/>
  <sheetViews>
    <sheetView zoomScaleNormal="100" workbookViewId="0">
      <selection activeCell="D10" sqref="D10"/>
    </sheetView>
  </sheetViews>
  <sheetFormatPr defaultRowHeight="12.5" x14ac:dyDescent="0.25"/>
  <cols>
    <col min="1" max="1" width="34.7265625" customWidth="1"/>
    <col min="2" max="2" width="9.26953125" customWidth="1"/>
    <col min="3" max="5" width="18.7265625" customWidth="1"/>
    <col min="6" max="6" width="6.1796875" customWidth="1"/>
    <col min="7" max="7" width="94.7265625" customWidth="1"/>
  </cols>
  <sheetData>
    <row r="1" spans="1:7" ht="15.65" customHeight="1" x14ac:dyDescent="0.35">
      <c r="A1" s="250" t="str">
        <f>IF('Page 1, Agreement'!C4=0," ",'Page 1, Agreement'!C4)</f>
        <v xml:space="preserve"> </v>
      </c>
      <c r="B1" s="250"/>
      <c r="C1" s="250"/>
      <c r="D1" s="250"/>
      <c r="E1" s="250"/>
      <c r="G1" s="99"/>
    </row>
    <row r="2" spans="1:7" ht="15.65" customHeight="1" x14ac:dyDescent="0.3">
      <c r="A2" s="247"/>
      <c r="B2" s="247"/>
      <c r="C2" s="247"/>
      <c r="D2" s="247"/>
      <c r="E2" s="247"/>
      <c r="G2" s="99"/>
    </row>
    <row r="3" spans="1:7" ht="15.65" customHeight="1" x14ac:dyDescent="0.3">
      <c r="A3" s="249" t="s">
        <v>145</v>
      </c>
      <c r="B3" s="249"/>
      <c r="C3" s="249"/>
      <c r="D3" s="249"/>
      <c r="E3" s="249"/>
      <c r="G3" s="215" t="s">
        <v>33</v>
      </c>
    </row>
    <row r="4" spans="1:7" ht="15.65" customHeight="1" x14ac:dyDescent="0.3">
      <c r="A4" s="252"/>
      <c r="B4" s="252"/>
      <c r="C4" s="252"/>
      <c r="D4" s="252"/>
      <c r="E4" s="252"/>
      <c r="G4" s="215"/>
    </row>
    <row r="5" spans="1:7" ht="15.65" customHeight="1" x14ac:dyDescent="0.3">
      <c r="A5" s="252"/>
      <c r="B5" s="252"/>
      <c r="C5" s="252" t="s">
        <v>115</v>
      </c>
      <c r="D5" s="252"/>
      <c r="E5" s="252"/>
    </row>
    <row r="6" spans="1:7" ht="15.65" customHeight="1" thickBot="1" x14ac:dyDescent="0.4">
      <c r="A6" s="343" t="s">
        <v>99</v>
      </c>
      <c r="B6" s="343"/>
      <c r="C6" s="250" t="str">
        <f>IF('Page 1, Agreement'!C5=0," ",'Page 1, Agreement'!C5)</f>
        <v xml:space="preserve"> </v>
      </c>
      <c r="D6" s="250"/>
      <c r="E6" s="250"/>
    </row>
    <row r="7" spans="1:7" ht="13" thickTop="1" x14ac:dyDescent="0.25">
      <c r="A7" s="358"/>
      <c r="B7" s="175"/>
      <c r="C7" s="26" t="str">
        <f>'Page 5a, MYP, Unrestricted'!C7</f>
        <v>2023-24</v>
      </c>
      <c r="D7" s="26" t="str">
        <f>'Page 5a, MYP, Unrestricted'!D7</f>
        <v>2024-25</v>
      </c>
      <c r="E7" s="27" t="str">
        <f>'Page 5a, MYP, Unrestricted'!E7</f>
        <v>2025-26</v>
      </c>
    </row>
    <row r="8" spans="1:7" ht="30" customHeight="1" x14ac:dyDescent="0.3">
      <c r="A8" s="359"/>
      <c r="B8" s="174" t="s">
        <v>210</v>
      </c>
      <c r="C8" s="28" t="s">
        <v>167</v>
      </c>
      <c r="D8" s="28" t="s">
        <v>89</v>
      </c>
      <c r="E8" s="29" t="s">
        <v>65</v>
      </c>
      <c r="G8" s="216"/>
    </row>
    <row r="9" spans="1:7" ht="15" customHeight="1" x14ac:dyDescent="0.25">
      <c r="A9" s="335" t="s">
        <v>54</v>
      </c>
      <c r="B9" s="336"/>
      <c r="C9" s="65"/>
      <c r="D9" s="65"/>
      <c r="E9" s="66"/>
    </row>
    <row r="10" spans="1:7" ht="20.149999999999999" customHeight="1" x14ac:dyDescent="0.25">
      <c r="A10" s="223" t="s">
        <v>280</v>
      </c>
      <c r="B10" s="241" t="s">
        <v>180</v>
      </c>
      <c r="C10" s="37">
        <f>'Page 4b, Impact, Restr G.F.'!F10</f>
        <v>0</v>
      </c>
      <c r="D10" s="24">
        <v>0</v>
      </c>
      <c r="E10" s="195">
        <v>0</v>
      </c>
    </row>
    <row r="11" spans="1:7" ht="20.149999999999999" customHeight="1" x14ac:dyDescent="0.25">
      <c r="A11" s="223" t="s">
        <v>197</v>
      </c>
      <c r="B11" s="239" t="s">
        <v>181</v>
      </c>
      <c r="C11" s="37">
        <f>'Page 4b, Impact, Restr G.F.'!F11</f>
        <v>0</v>
      </c>
      <c r="D11" s="24">
        <v>0</v>
      </c>
      <c r="E11" s="195">
        <v>0</v>
      </c>
    </row>
    <row r="12" spans="1:7" ht="20.149999999999999" customHeight="1" x14ac:dyDescent="0.25">
      <c r="A12" s="223" t="s">
        <v>196</v>
      </c>
      <c r="B12" s="240" t="s">
        <v>182</v>
      </c>
      <c r="C12" s="37">
        <f>'Page 4b, Impact, Restr G.F.'!F12</f>
        <v>0</v>
      </c>
      <c r="D12" s="24">
        <v>0</v>
      </c>
      <c r="E12" s="195">
        <v>0</v>
      </c>
    </row>
    <row r="13" spans="1:7" ht="20.149999999999999" customHeight="1" x14ac:dyDescent="0.25">
      <c r="A13" s="222" t="s">
        <v>198</v>
      </c>
      <c r="B13" s="241" t="s">
        <v>183</v>
      </c>
      <c r="C13" s="37">
        <f>'Page 4b, Impact, Restr G.F.'!F13</f>
        <v>0</v>
      </c>
      <c r="D13" s="24">
        <v>0</v>
      </c>
      <c r="E13" s="195">
        <v>0</v>
      </c>
    </row>
    <row r="14" spans="1:7" ht="20.149999999999999" customHeight="1" x14ac:dyDescent="0.25">
      <c r="A14" s="338" t="s">
        <v>55</v>
      </c>
      <c r="B14" s="339"/>
      <c r="C14" s="34">
        <f>SUM(C10:C13)</f>
        <v>0</v>
      </c>
      <c r="D14" s="34">
        <f>SUM(D10:D13)</f>
        <v>0</v>
      </c>
      <c r="E14" s="31">
        <f>SUM(E10:E13)</f>
        <v>0</v>
      </c>
    </row>
    <row r="15" spans="1:7" ht="15" customHeight="1" x14ac:dyDescent="0.25">
      <c r="A15" s="231" t="s">
        <v>56</v>
      </c>
      <c r="B15" s="234"/>
      <c r="C15" s="65"/>
      <c r="D15" s="65"/>
      <c r="E15" s="66"/>
    </row>
    <row r="16" spans="1:7" ht="20.149999999999999" customHeight="1" x14ac:dyDescent="0.25">
      <c r="A16" s="223" t="s">
        <v>191</v>
      </c>
      <c r="B16" s="241" t="s">
        <v>184</v>
      </c>
      <c r="C16" s="37">
        <f>'Page 4b, Impact, Restr G.F.'!F16</f>
        <v>0</v>
      </c>
      <c r="D16" s="24">
        <v>0</v>
      </c>
      <c r="E16" s="195">
        <v>0</v>
      </c>
    </row>
    <row r="17" spans="1:5" ht="20.149999999999999" customHeight="1" x14ac:dyDescent="0.25">
      <c r="A17" s="222" t="s">
        <v>192</v>
      </c>
      <c r="B17" s="241" t="s">
        <v>185</v>
      </c>
      <c r="C17" s="37">
        <f>'Page 4b, Impact, Restr G.F.'!F17</f>
        <v>0</v>
      </c>
      <c r="D17" s="25">
        <v>0</v>
      </c>
      <c r="E17" s="36">
        <v>0</v>
      </c>
    </row>
    <row r="18" spans="1:5" ht="20.149999999999999" customHeight="1" x14ac:dyDescent="0.25">
      <c r="A18" s="222" t="s">
        <v>193</v>
      </c>
      <c r="B18" s="241" t="s">
        <v>186</v>
      </c>
      <c r="C18" s="37">
        <f>'Page 4b, Impact, Restr G.F.'!F18</f>
        <v>0</v>
      </c>
      <c r="D18" s="25">
        <v>0</v>
      </c>
      <c r="E18" s="36">
        <v>0</v>
      </c>
    </row>
    <row r="19" spans="1:5" ht="20.149999999999999" customHeight="1" x14ac:dyDescent="0.25">
      <c r="A19" s="222" t="s">
        <v>194</v>
      </c>
      <c r="B19" s="241" t="s">
        <v>187</v>
      </c>
      <c r="C19" s="37">
        <f>'Page 4b, Impact, Restr G.F.'!F19</f>
        <v>0</v>
      </c>
      <c r="D19" s="25">
        <v>0</v>
      </c>
      <c r="E19" s="36">
        <v>0</v>
      </c>
    </row>
    <row r="20" spans="1:5" ht="20.149999999999999" customHeight="1" x14ac:dyDescent="0.25">
      <c r="A20" s="222" t="s">
        <v>322</v>
      </c>
      <c r="B20" s="241" t="s">
        <v>188</v>
      </c>
      <c r="C20" s="37">
        <f>'Page 4b, Impact, Restr G.F.'!F20</f>
        <v>0</v>
      </c>
      <c r="D20" s="25">
        <v>0</v>
      </c>
      <c r="E20" s="36">
        <v>0</v>
      </c>
    </row>
    <row r="21" spans="1:5" ht="20.149999999999999" customHeight="1" x14ac:dyDescent="0.25">
      <c r="A21" s="222" t="s">
        <v>195</v>
      </c>
      <c r="B21" s="241" t="s">
        <v>189</v>
      </c>
      <c r="C21" s="37">
        <f>'Page 4b, Impact, Restr G.F.'!F21</f>
        <v>0</v>
      </c>
      <c r="D21" s="25">
        <v>0</v>
      </c>
      <c r="E21" s="36">
        <v>0</v>
      </c>
    </row>
    <row r="22" spans="1:5" ht="27" customHeight="1" x14ac:dyDescent="0.25">
      <c r="A22" s="222" t="s">
        <v>333</v>
      </c>
      <c r="B22" s="224" t="s">
        <v>254</v>
      </c>
      <c r="C22" s="37">
        <f>'Page 4b, Impact, Restr G.F.'!F22</f>
        <v>0</v>
      </c>
      <c r="D22" s="25">
        <v>0</v>
      </c>
      <c r="E22" s="36">
        <v>0</v>
      </c>
    </row>
    <row r="23" spans="1:5" ht="20.149999999999999" customHeight="1" x14ac:dyDescent="0.25">
      <c r="A23" s="222" t="s">
        <v>328</v>
      </c>
      <c r="B23" s="241" t="s">
        <v>190</v>
      </c>
      <c r="C23" s="37">
        <f>'Page 4b, Impact, Restr G.F.'!F23</f>
        <v>0</v>
      </c>
      <c r="D23" s="25">
        <v>0</v>
      </c>
      <c r="E23" s="36">
        <v>0</v>
      </c>
    </row>
    <row r="24" spans="1:5" ht="20.149999999999999" customHeight="1" x14ac:dyDescent="0.25">
      <c r="A24" s="222" t="s">
        <v>85</v>
      </c>
      <c r="B24" s="237"/>
      <c r="C24" s="78"/>
      <c r="D24" s="25">
        <v>0</v>
      </c>
      <c r="E24" s="36">
        <v>0</v>
      </c>
    </row>
    <row r="25" spans="1:5" ht="20.149999999999999" customHeight="1" x14ac:dyDescent="0.25">
      <c r="A25" s="338" t="s">
        <v>57</v>
      </c>
      <c r="B25" s="339"/>
      <c r="C25" s="37">
        <f>SUM(C16:C23)</f>
        <v>0</v>
      </c>
      <c r="D25" s="37">
        <f>SUM(D16:D24)</f>
        <v>0</v>
      </c>
      <c r="E25" s="30">
        <f>SUM(E16:E24)</f>
        <v>0</v>
      </c>
    </row>
    <row r="26" spans="1:5" ht="15" customHeight="1" x14ac:dyDescent="0.25">
      <c r="A26" s="335" t="s">
        <v>118</v>
      </c>
      <c r="B26" s="336"/>
      <c r="C26" s="78"/>
      <c r="D26" s="71"/>
      <c r="E26" s="121"/>
    </row>
    <row r="27" spans="1:5" ht="20.149999999999999" customHeight="1" x14ac:dyDescent="0.25">
      <c r="A27" s="223" t="s">
        <v>204</v>
      </c>
      <c r="B27" s="241" t="s">
        <v>200</v>
      </c>
      <c r="C27" s="37">
        <f>'Page 4b, Impact, Restr G.F.'!F26</f>
        <v>0</v>
      </c>
      <c r="D27" s="25">
        <v>0</v>
      </c>
      <c r="E27" s="36">
        <v>0</v>
      </c>
    </row>
    <row r="28" spans="1:5" ht="20.149999999999999" customHeight="1" x14ac:dyDescent="0.25">
      <c r="A28" s="222" t="s">
        <v>203</v>
      </c>
      <c r="B28" s="241" t="s">
        <v>199</v>
      </c>
      <c r="C28" s="37">
        <f>'Page 4b, Impact, Restr G.F.'!F27</f>
        <v>0</v>
      </c>
      <c r="D28" s="25">
        <v>0</v>
      </c>
      <c r="E28" s="36">
        <v>0</v>
      </c>
    </row>
    <row r="29" spans="1:5" ht="20.149999999999999" customHeight="1" x14ac:dyDescent="0.25">
      <c r="A29" s="222" t="s">
        <v>202</v>
      </c>
      <c r="B29" s="241" t="s">
        <v>201</v>
      </c>
      <c r="C29" s="37">
        <f>'Page 4b, Impact, Restr G.F.'!F28</f>
        <v>0</v>
      </c>
      <c r="D29" s="25">
        <v>0</v>
      </c>
      <c r="E29" s="36">
        <v>0</v>
      </c>
    </row>
    <row r="30" spans="1:5" ht="20.149999999999999" customHeight="1" x14ac:dyDescent="0.25">
      <c r="A30" s="338" t="s">
        <v>155</v>
      </c>
      <c r="B30" s="339"/>
      <c r="C30" s="37">
        <f>C14-C25+C27-C28+C29</f>
        <v>0</v>
      </c>
      <c r="D30" s="37">
        <f>D14-D25+D27-D28+D29</f>
        <v>0</v>
      </c>
      <c r="E30" s="30">
        <f>E14-E25+E27-E28+E29</f>
        <v>0</v>
      </c>
    </row>
    <row r="31" spans="1:5" ht="15" customHeight="1" x14ac:dyDescent="0.25">
      <c r="A31" s="227"/>
      <c r="B31" s="235"/>
      <c r="C31" s="72"/>
      <c r="D31" s="72"/>
      <c r="E31" s="73"/>
    </row>
    <row r="32" spans="1:5" ht="20.149999999999999" customHeight="1" x14ac:dyDescent="0.25">
      <c r="A32" s="225" t="s">
        <v>208</v>
      </c>
      <c r="B32" s="240">
        <v>9791</v>
      </c>
      <c r="C32" s="37">
        <f>'Page 4b, Impact, Restr G.F.'!F31</f>
        <v>0</v>
      </c>
      <c r="D32" s="37">
        <f>C34</f>
        <v>0</v>
      </c>
      <c r="E32" s="30">
        <f>D34</f>
        <v>0</v>
      </c>
    </row>
    <row r="33" spans="1:5" ht="20.149999999999999" customHeight="1" x14ac:dyDescent="0.25">
      <c r="A33" s="225" t="s">
        <v>329</v>
      </c>
      <c r="B33" s="241" t="s">
        <v>205</v>
      </c>
      <c r="C33" s="37">
        <f>'Page 4b, Impact, Restr G.F.'!F32</f>
        <v>0</v>
      </c>
      <c r="D33" s="78"/>
      <c r="E33" s="157"/>
    </row>
    <row r="34" spans="1:5" ht="20.149999999999999" customHeight="1" x14ac:dyDescent="0.25">
      <c r="A34" s="338" t="s">
        <v>209</v>
      </c>
      <c r="B34" s="339"/>
      <c r="C34" s="37">
        <f>C30+C32+C33</f>
        <v>0</v>
      </c>
      <c r="D34" s="37">
        <f>D30+D32</f>
        <v>0</v>
      </c>
      <c r="E34" s="30">
        <f>E30+E32</f>
        <v>0</v>
      </c>
    </row>
    <row r="35" spans="1:5" ht="15" customHeight="1" x14ac:dyDescent="0.25">
      <c r="A35" s="335" t="s">
        <v>332</v>
      </c>
      <c r="B35" s="336"/>
      <c r="C35" s="74"/>
      <c r="D35" s="74"/>
      <c r="E35" s="75"/>
    </row>
    <row r="36" spans="1:5" ht="20.149999999999999" customHeight="1" x14ac:dyDescent="0.25">
      <c r="A36" s="229" t="s">
        <v>324</v>
      </c>
      <c r="B36" s="241" t="s">
        <v>241</v>
      </c>
      <c r="C36" s="37">
        <f>'Page 4b, Impact, Restr G.F.'!F35</f>
        <v>0</v>
      </c>
      <c r="D36" s="25">
        <v>0</v>
      </c>
      <c r="E36" s="36">
        <v>0</v>
      </c>
    </row>
    <row r="37" spans="1:5" ht="20.149999999999999" customHeight="1" x14ac:dyDescent="0.25">
      <c r="A37" s="225" t="s">
        <v>330</v>
      </c>
      <c r="B37" s="240">
        <v>9740</v>
      </c>
      <c r="C37" s="37">
        <f>'Page 4b, Impact, Restr G.F.'!F36</f>
        <v>0</v>
      </c>
      <c r="D37" s="25">
        <v>0</v>
      </c>
      <c r="E37" s="36">
        <v>0</v>
      </c>
    </row>
    <row r="38" spans="1:5" ht="20.149999999999999" customHeight="1" x14ac:dyDescent="0.25">
      <c r="A38" s="225" t="s">
        <v>326</v>
      </c>
      <c r="B38" s="240" t="s">
        <v>242</v>
      </c>
      <c r="C38" s="78"/>
      <c r="D38" s="71"/>
      <c r="E38" s="121"/>
    </row>
    <row r="39" spans="1:5" ht="20.149999999999999" customHeight="1" x14ac:dyDescent="0.25">
      <c r="A39" s="225" t="s">
        <v>327</v>
      </c>
      <c r="B39" s="240">
        <v>9780</v>
      </c>
      <c r="C39" s="78"/>
      <c r="D39" s="71"/>
      <c r="E39" s="121"/>
    </row>
    <row r="40" spans="1:5" ht="20.149999999999999" customHeight="1" x14ac:dyDescent="0.25">
      <c r="A40" s="225" t="s">
        <v>244</v>
      </c>
      <c r="B40" s="240">
        <v>9789</v>
      </c>
      <c r="C40" s="37">
        <f>'Page 4b, Impact, Restr G.F.'!F39</f>
        <v>0</v>
      </c>
      <c r="D40" s="25">
        <v>0</v>
      </c>
      <c r="E40" s="36">
        <v>0</v>
      </c>
    </row>
    <row r="41" spans="1:5" ht="20.149999999999999" customHeight="1" thickBot="1" x14ac:dyDescent="0.3">
      <c r="A41" s="230" t="s">
        <v>245</v>
      </c>
      <c r="B41" s="242">
        <v>9790</v>
      </c>
      <c r="C41" s="80">
        <f>'Page 4b, Impact, Restr G.F.'!F40</f>
        <v>0</v>
      </c>
      <c r="D41" s="80">
        <f>D34-SUM(D36:D40)</f>
        <v>0</v>
      </c>
      <c r="E41" s="147">
        <f>E34-SUM(E36:E40)</f>
        <v>0</v>
      </c>
    </row>
    <row r="42" spans="1:5" ht="13.5" thickTop="1" x14ac:dyDescent="0.3">
      <c r="A42" s="23" t="s">
        <v>154</v>
      </c>
      <c r="B42" s="23"/>
      <c r="C42" s="361" t="s">
        <v>307</v>
      </c>
      <c r="D42" s="361"/>
      <c r="E42" s="361"/>
    </row>
  </sheetData>
  <sheetProtection algorithmName="SHA-512" hashValue="xfgwetBbWV6iADnztQSzihbNiD3yqQhgQFxdt6LSRQWvioERQnDn+Oesc/4MfOkpdL27zGuhkTfTSuLQxnenNw==" saltValue="NHqCwfF0/ztebzSAxJxEQg==" spinCount="100000" sheet="1" selectLockedCells="1"/>
  <mergeCells count="17">
    <mergeCell ref="A9:B9"/>
    <mergeCell ref="A14:B14"/>
    <mergeCell ref="A25:B25"/>
    <mergeCell ref="A26:B26"/>
    <mergeCell ref="C42:E42"/>
    <mergeCell ref="A30:B30"/>
    <mergeCell ref="A34:B34"/>
    <mergeCell ref="A35:B35"/>
    <mergeCell ref="A1:E1"/>
    <mergeCell ref="A2:E2"/>
    <mergeCell ref="A3:E3"/>
    <mergeCell ref="A7:A8"/>
    <mergeCell ref="C6:E6"/>
    <mergeCell ref="A4:E4"/>
    <mergeCell ref="C5:E5"/>
    <mergeCell ref="A6:B6"/>
    <mergeCell ref="A5:B5"/>
  </mergeCells>
  <phoneticPr fontId="2" type="noConversion"/>
  <printOptions horizontalCentered="1"/>
  <pageMargins left="0.2" right="0.2" top="0.5" bottom="0.75" header="0.25" footer="0.25"/>
  <pageSetup scale="89" orientation="portrait" r:id="rId1"/>
  <headerFooter alignWithMargins="0">
    <oddHeader>&amp;C&amp;"Times New Roman,Bold"&amp;12Public Disclosure of Proposed Collective Bargaining Agreement&amp;R&amp;"Times New Roman,Regular"&amp;12Page 5b</oddHeader>
    <oddFooter>&amp;L&amp;"Times New Roman,Regular"Printed &amp;D at &amp;T&amp;R&amp;"Times New Roman,Regular"Los Angeles County Office of Education
 Business Advisory Services
Revised 07/23/2024</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4">
    <pageSetUpPr fitToPage="1"/>
  </sheetPr>
  <dimension ref="A1:E42"/>
  <sheetViews>
    <sheetView workbookViewId="0">
      <selection sqref="A1:E1"/>
    </sheetView>
  </sheetViews>
  <sheetFormatPr defaultRowHeight="12.5" x14ac:dyDescent="0.25"/>
  <cols>
    <col min="1" max="1" width="34.7265625" customWidth="1"/>
    <col min="2" max="2" width="9.26953125" customWidth="1"/>
    <col min="3" max="4" width="18.7265625" customWidth="1"/>
    <col min="5" max="5" width="18.81640625" customWidth="1"/>
  </cols>
  <sheetData>
    <row r="1" spans="1:5" ht="15.65" customHeight="1" x14ac:dyDescent="0.35">
      <c r="A1" s="250" t="str">
        <f>IF('Page 1, Agreement'!C4=0," ",'Page 1, Agreement'!C4)</f>
        <v xml:space="preserve"> </v>
      </c>
      <c r="B1" s="250"/>
      <c r="C1" s="250"/>
      <c r="D1" s="250"/>
      <c r="E1" s="250"/>
    </row>
    <row r="2" spans="1:5" ht="15.65" customHeight="1" x14ac:dyDescent="0.25">
      <c r="A2" s="247"/>
      <c r="B2" s="247"/>
      <c r="C2" s="247"/>
      <c r="D2" s="247"/>
      <c r="E2" s="247"/>
    </row>
    <row r="3" spans="1:5" ht="15.65" customHeight="1" x14ac:dyDescent="0.3">
      <c r="A3" s="249" t="s">
        <v>145</v>
      </c>
      <c r="B3" s="249"/>
      <c r="C3" s="249"/>
      <c r="D3" s="249"/>
      <c r="E3" s="249"/>
    </row>
    <row r="4" spans="1:5" ht="15.65" customHeight="1" x14ac:dyDescent="0.3">
      <c r="A4" s="252"/>
      <c r="B4" s="252"/>
      <c r="C4" s="252"/>
      <c r="D4" s="252"/>
      <c r="E4" s="252"/>
    </row>
    <row r="5" spans="1:5" ht="15.65" customHeight="1" x14ac:dyDescent="0.3">
      <c r="A5" s="252"/>
      <c r="B5" s="252"/>
      <c r="C5" s="252" t="s">
        <v>114</v>
      </c>
      <c r="D5" s="252"/>
      <c r="E5" s="252"/>
    </row>
    <row r="6" spans="1:5" ht="15.65" customHeight="1" thickBot="1" x14ac:dyDescent="0.4">
      <c r="A6" s="343" t="s">
        <v>99</v>
      </c>
      <c r="B6" s="343"/>
      <c r="C6" s="250" t="str">
        <f>IF('Page 1, Agreement'!C5=0," ",'Page 1, Agreement'!C5)</f>
        <v xml:space="preserve"> </v>
      </c>
      <c r="D6" s="250"/>
      <c r="E6" s="250"/>
    </row>
    <row r="7" spans="1:5" ht="13" thickTop="1" x14ac:dyDescent="0.25">
      <c r="A7" s="358"/>
      <c r="B7" s="175"/>
      <c r="C7" s="26" t="str">
        <f>'Page 5b, MYP, Restricted'!C7</f>
        <v>2023-24</v>
      </c>
      <c r="D7" s="26" t="str">
        <f>'Page 5b, MYP, Restricted'!D7</f>
        <v>2024-25</v>
      </c>
      <c r="E7" s="27" t="str">
        <f>'Page 5b, MYP, Restricted'!E7</f>
        <v>2025-26</v>
      </c>
    </row>
    <row r="8" spans="1:5" ht="30" customHeight="1" x14ac:dyDescent="0.25">
      <c r="A8" s="359"/>
      <c r="B8" s="174" t="s">
        <v>210</v>
      </c>
      <c r="C8" s="28" t="s">
        <v>167</v>
      </c>
      <c r="D8" s="28" t="s">
        <v>89</v>
      </c>
      <c r="E8" s="29" t="s">
        <v>65</v>
      </c>
    </row>
    <row r="9" spans="1:5" ht="15" customHeight="1" x14ac:dyDescent="0.25">
      <c r="A9" s="335" t="s">
        <v>54</v>
      </c>
      <c r="B9" s="336"/>
      <c r="C9" s="65"/>
      <c r="D9" s="65"/>
      <c r="E9" s="66"/>
    </row>
    <row r="10" spans="1:5" ht="20.149999999999999" customHeight="1" x14ac:dyDescent="0.25">
      <c r="A10" s="223" t="s">
        <v>280</v>
      </c>
      <c r="B10" s="241" t="s">
        <v>180</v>
      </c>
      <c r="C10" s="37">
        <f>'Page 5a, MYP, Unrestricted'!C10+'Page 5b, MYP, Restricted'!C10</f>
        <v>0</v>
      </c>
      <c r="D10" s="82">
        <f>'Page 5a, MYP, Unrestricted'!D10+'Page 5b, MYP, Restricted'!D10</f>
        <v>0</v>
      </c>
      <c r="E10" s="158">
        <f>'Page 5a, MYP, Unrestricted'!E10+'Page 5b, MYP, Restricted'!E10</f>
        <v>0</v>
      </c>
    </row>
    <row r="11" spans="1:5" ht="20.149999999999999" customHeight="1" x14ac:dyDescent="0.25">
      <c r="A11" s="223" t="s">
        <v>197</v>
      </c>
      <c r="B11" s="239" t="s">
        <v>181</v>
      </c>
      <c r="C11" s="37">
        <f>'Page 5a, MYP, Unrestricted'!C11+'Page 5b, MYP, Restricted'!C11</f>
        <v>0</v>
      </c>
      <c r="D11" s="82">
        <f>'Page 5a, MYP, Unrestricted'!D11+'Page 5b, MYP, Restricted'!D11</f>
        <v>0</v>
      </c>
      <c r="E11" s="158">
        <f>'Page 5a, MYP, Unrestricted'!E11+'Page 5b, MYP, Restricted'!E11</f>
        <v>0</v>
      </c>
    </row>
    <row r="12" spans="1:5" ht="20.149999999999999" customHeight="1" x14ac:dyDescent="0.25">
      <c r="A12" s="223" t="s">
        <v>196</v>
      </c>
      <c r="B12" s="240" t="s">
        <v>182</v>
      </c>
      <c r="C12" s="37">
        <f>'Page 5a, MYP, Unrestricted'!C12+'Page 5b, MYP, Restricted'!C12</f>
        <v>0</v>
      </c>
      <c r="D12" s="82">
        <f>'Page 5a, MYP, Unrestricted'!D12+'Page 5b, MYP, Restricted'!D12</f>
        <v>0</v>
      </c>
      <c r="E12" s="158">
        <f>'Page 5a, MYP, Unrestricted'!E12+'Page 5b, MYP, Restricted'!E12</f>
        <v>0</v>
      </c>
    </row>
    <row r="13" spans="1:5" ht="20.149999999999999" customHeight="1" x14ac:dyDescent="0.25">
      <c r="A13" s="222" t="s">
        <v>198</v>
      </c>
      <c r="B13" s="241" t="s">
        <v>183</v>
      </c>
      <c r="C13" s="37">
        <f>'Page 5a, MYP, Unrestricted'!C13+'Page 5b, MYP, Restricted'!C13</f>
        <v>0</v>
      </c>
      <c r="D13" s="82">
        <f>'Page 5a, MYP, Unrestricted'!D13+'Page 5b, MYP, Restricted'!D13</f>
        <v>0</v>
      </c>
      <c r="E13" s="158">
        <f>'Page 5a, MYP, Unrestricted'!E13+'Page 5b, MYP, Restricted'!E13</f>
        <v>0</v>
      </c>
    </row>
    <row r="14" spans="1:5" ht="20.149999999999999" customHeight="1" x14ac:dyDescent="0.25">
      <c r="A14" s="338" t="s">
        <v>55</v>
      </c>
      <c r="B14" s="339"/>
      <c r="C14" s="34">
        <f>SUM(C10:C13)</f>
        <v>0</v>
      </c>
      <c r="D14" s="34">
        <f>SUM(D10:D13)</f>
        <v>0</v>
      </c>
      <c r="E14" s="31">
        <f>SUM(E10:E13)</f>
        <v>0</v>
      </c>
    </row>
    <row r="15" spans="1:5" ht="15" customHeight="1" x14ac:dyDescent="0.25">
      <c r="A15" s="335" t="s">
        <v>56</v>
      </c>
      <c r="B15" s="336"/>
      <c r="C15" s="65"/>
      <c r="D15" s="65"/>
      <c r="E15" s="66"/>
    </row>
    <row r="16" spans="1:5" ht="20.149999999999999" customHeight="1" x14ac:dyDescent="0.25">
      <c r="A16" s="223" t="s">
        <v>191</v>
      </c>
      <c r="B16" s="241" t="s">
        <v>184</v>
      </c>
      <c r="C16" s="37">
        <f>'Page 5a, MYP, Unrestricted'!C16+'Page 5b, MYP, Restricted'!C16</f>
        <v>0</v>
      </c>
      <c r="D16" s="82">
        <f>'Page 5a, MYP, Unrestricted'!D16+'Page 5b, MYP, Restricted'!D16</f>
        <v>0</v>
      </c>
      <c r="E16" s="158">
        <f>'Page 5a, MYP, Unrestricted'!E16+'Page 5b, MYP, Restricted'!E16</f>
        <v>0</v>
      </c>
    </row>
    <row r="17" spans="1:5" ht="20.149999999999999" customHeight="1" x14ac:dyDescent="0.25">
      <c r="A17" s="222" t="s">
        <v>192</v>
      </c>
      <c r="B17" s="241" t="s">
        <v>185</v>
      </c>
      <c r="C17" s="37">
        <f>'Page 5a, MYP, Unrestricted'!C17+'Page 5b, MYP, Restricted'!C17</f>
        <v>0</v>
      </c>
      <c r="D17" s="82">
        <f>'Page 5a, MYP, Unrestricted'!D17+'Page 5b, MYP, Restricted'!D17</f>
        <v>0</v>
      </c>
      <c r="E17" s="158">
        <f>'Page 5a, MYP, Unrestricted'!E17+'Page 5b, MYP, Restricted'!E17</f>
        <v>0</v>
      </c>
    </row>
    <row r="18" spans="1:5" ht="20.149999999999999" customHeight="1" x14ac:dyDescent="0.25">
      <c r="A18" s="222" t="s">
        <v>193</v>
      </c>
      <c r="B18" s="241" t="s">
        <v>186</v>
      </c>
      <c r="C18" s="37">
        <f>'Page 5a, MYP, Unrestricted'!C18+'Page 5b, MYP, Restricted'!C18</f>
        <v>0</v>
      </c>
      <c r="D18" s="82">
        <f>'Page 5a, MYP, Unrestricted'!D18+'Page 5b, MYP, Restricted'!D18</f>
        <v>0</v>
      </c>
      <c r="E18" s="158">
        <f>'Page 5a, MYP, Unrestricted'!E18+'Page 5b, MYP, Restricted'!E18</f>
        <v>0</v>
      </c>
    </row>
    <row r="19" spans="1:5" ht="20.149999999999999" customHeight="1" x14ac:dyDescent="0.25">
      <c r="A19" s="222" t="s">
        <v>194</v>
      </c>
      <c r="B19" s="241" t="s">
        <v>187</v>
      </c>
      <c r="C19" s="37">
        <f>'Page 5a, MYP, Unrestricted'!C19+'Page 5b, MYP, Restricted'!C19</f>
        <v>0</v>
      </c>
      <c r="D19" s="82">
        <f>'Page 5a, MYP, Unrestricted'!D19+'Page 5b, MYP, Restricted'!D19</f>
        <v>0</v>
      </c>
      <c r="E19" s="158">
        <f>'Page 5a, MYP, Unrestricted'!E19+'Page 5b, MYP, Restricted'!E19</f>
        <v>0</v>
      </c>
    </row>
    <row r="20" spans="1:5" ht="20.149999999999999" customHeight="1" x14ac:dyDescent="0.25">
      <c r="A20" s="222" t="s">
        <v>322</v>
      </c>
      <c r="B20" s="241" t="s">
        <v>188</v>
      </c>
      <c r="C20" s="37">
        <f>'Page 5a, MYP, Unrestricted'!C20+'Page 5b, MYP, Restricted'!C20</f>
        <v>0</v>
      </c>
      <c r="D20" s="82">
        <f>'Page 5a, MYP, Unrestricted'!D20+'Page 5b, MYP, Restricted'!D20</f>
        <v>0</v>
      </c>
      <c r="E20" s="158">
        <f>'Page 5a, MYP, Unrestricted'!E20+'Page 5b, MYP, Restricted'!E20</f>
        <v>0</v>
      </c>
    </row>
    <row r="21" spans="1:5" ht="20.149999999999999" customHeight="1" x14ac:dyDescent="0.25">
      <c r="A21" s="222" t="s">
        <v>195</v>
      </c>
      <c r="B21" s="241" t="s">
        <v>189</v>
      </c>
      <c r="C21" s="37">
        <f>'Page 5a, MYP, Unrestricted'!C21+'Page 5b, MYP, Restricted'!C21</f>
        <v>0</v>
      </c>
      <c r="D21" s="82">
        <f>'Page 5a, MYP, Unrestricted'!D21+'Page 5b, MYP, Restricted'!D21</f>
        <v>0</v>
      </c>
      <c r="E21" s="158">
        <f>'Page 5a, MYP, Unrestricted'!E21+'Page 5b, MYP, Restricted'!E21</f>
        <v>0</v>
      </c>
    </row>
    <row r="22" spans="1:5" ht="27" customHeight="1" x14ac:dyDescent="0.25">
      <c r="A22" s="222" t="s">
        <v>334</v>
      </c>
      <c r="B22" s="224" t="s">
        <v>254</v>
      </c>
      <c r="C22" s="37">
        <f>'Page 5a, MYP, Unrestricted'!C22+'Page 5b, MYP, Restricted'!C22</f>
        <v>0</v>
      </c>
      <c r="D22" s="82">
        <f>'Page 5a, MYP, Unrestricted'!D22+'Page 5b, MYP, Restricted'!D22</f>
        <v>0</v>
      </c>
      <c r="E22" s="158">
        <f>'Page 5a, MYP, Unrestricted'!E22+'Page 5b, MYP, Restricted'!E22</f>
        <v>0</v>
      </c>
    </row>
    <row r="23" spans="1:5" ht="20.149999999999999" customHeight="1" x14ac:dyDescent="0.25">
      <c r="A23" s="222" t="s">
        <v>323</v>
      </c>
      <c r="B23" s="241" t="s">
        <v>190</v>
      </c>
      <c r="C23" s="37">
        <f>'Page 5a, MYP, Unrestricted'!C23+'Page 5b, MYP, Restricted'!C23</f>
        <v>0</v>
      </c>
      <c r="D23" s="82">
        <f>'Page 5a, MYP, Unrestricted'!D23+'Page 5b, MYP, Restricted'!D23</f>
        <v>0</v>
      </c>
      <c r="E23" s="158">
        <f>'Page 5a, MYP, Unrestricted'!E23+'Page 5b, MYP, Restricted'!E23</f>
        <v>0</v>
      </c>
    </row>
    <row r="24" spans="1:5" ht="20.149999999999999" customHeight="1" x14ac:dyDescent="0.25">
      <c r="A24" s="222" t="s">
        <v>85</v>
      </c>
      <c r="B24" s="237"/>
      <c r="C24" s="78"/>
      <c r="D24" s="82">
        <f>'Page 5a, MYP, Unrestricted'!D24+'Page 5b, MYP, Restricted'!D24</f>
        <v>0</v>
      </c>
      <c r="E24" s="158">
        <f>'Page 5a, MYP, Unrestricted'!E24+'Page 5b, MYP, Restricted'!E24</f>
        <v>0</v>
      </c>
    </row>
    <row r="25" spans="1:5" ht="20.149999999999999" customHeight="1" x14ac:dyDescent="0.25">
      <c r="A25" s="338" t="s">
        <v>57</v>
      </c>
      <c r="B25" s="339"/>
      <c r="C25" s="37">
        <f>SUM(C16:C23)</f>
        <v>0</v>
      </c>
      <c r="D25" s="82">
        <f>SUM(D16:D24)</f>
        <v>0</v>
      </c>
      <c r="E25" s="158">
        <f>SUM(E16:E24)</f>
        <v>0</v>
      </c>
    </row>
    <row r="26" spans="1:5" ht="15" customHeight="1" x14ac:dyDescent="0.25">
      <c r="A26" s="335" t="s">
        <v>118</v>
      </c>
      <c r="B26" s="336"/>
      <c r="C26" s="78"/>
      <c r="D26" s="71"/>
      <c r="E26" s="121"/>
    </row>
    <row r="27" spans="1:5" ht="20.149999999999999" customHeight="1" x14ac:dyDescent="0.25">
      <c r="A27" s="223" t="s">
        <v>204</v>
      </c>
      <c r="B27" s="241" t="s">
        <v>200</v>
      </c>
      <c r="C27" s="37">
        <f>'Page 5a, MYP, Unrestricted'!C27+'Page 5b, MYP, Restricted'!C27</f>
        <v>0</v>
      </c>
      <c r="D27" s="33">
        <f>'Page 5a, MYP, Unrestricted'!D27+'Page 5b, MYP, Restricted'!D27</f>
        <v>0</v>
      </c>
      <c r="E27" s="156">
        <f>'Page 5a, MYP, Unrestricted'!E27+'Page 5b, MYP, Restricted'!E27</f>
        <v>0</v>
      </c>
    </row>
    <row r="28" spans="1:5" ht="20.149999999999999" customHeight="1" x14ac:dyDescent="0.25">
      <c r="A28" s="225" t="s">
        <v>203</v>
      </c>
      <c r="B28" s="241" t="s">
        <v>199</v>
      </c>
      <c r="C28" s="37">
        <f>'Page 5a, MYP, Unrestricted'!C28+'Page 5b, MYP, Restricted'!C28</f>
        <v>0</v>
      </c>
      <c r="D28" s="33">
        <f>'Page 5a, MYP, Unrestricted'!D28+'Page 5b, MYP, Restricted'!D28</f>
        <v>0</v>
      </c>
      <c r="E28" s="156">
        <f>'Page 5a, MYP, Unrestricted'!E28+'Page 5b, MYP, Restricted'!E28</f>
        <v>0</v>
      </c>
    </row>
    <row r="29" spans="1:5" ht="20.149999999999999" customHeight="1" x14ac:dyDescent="0.25">
      <c r="A29" s="225" t="s">
        <v>202</v>
      </c>
      <c r="B29" s="241" t="s">
        <v>201</v>
      </c>
      <c r="C29" s="37">
        <f>'Page 5a, MYP, Unrestricted'!C29+'Page 5b, MYP, Restricted'!C29</f>
        <v>0</v>
      </c>
      <c r="D29" s="33">
        <f>'Page 5a, MYP, Unrestricted'!D29+'Page 5b, MYP, Restricted'!D29</f>
        <v>0</v>
      </c>
      <c r="E29" s="156">
        <f>'Page 5a, MYP, Unrestricted'!E29+'Page 5b, MYP, Restricted'!E29</f>
        <v>0</v>
      </c>
    </row>
    <row r="30" spans="1:5" ht="20.149999999999999" customHeight="1" x14ac:dyDescent="0.25">
      <c r="A30" s="338" t="s">
        <v>155</v>
      </c>
      <c r="B30" s="339"/>
      <c r="C30" s="37">
        <f>C14-C25+C27-C28+C29</f>
        <v>0</v>
      </c>
      <c r="D30" s="37">
        <f>D14-D25+D27-D28+D29</f>
        <v>0</v>
      </c>
      <c r="E30" s="30">
        <f>E14-E25+E27-E28+E29</f>
        <v>0</v>
      </c>
    </row>
    <row r="31" spans="1:5" ht="15" customHeight="1" x14ac:dyDescent="0.25">
      <c r="A31" s="362"/>
      <c r="B31" s="363"/>
      <c r="C31" s="72"/>
      <c r="D31" s="72"/>
      <c r="E31" s="73"/>
    </row>
    <row r="32" spans="1:5" ht="20.149999999999999" customHeight="1" x14ac:dyDescent="0.25">
      <c r="A32" s="225" t="s">
        <v>208</v>
      </c>
      <c r="B32" s="240">
        <v>9791</v>
      </c>
      <c r="C32" s="37">
        <f>'Page 5a, MYP, Unrestricted'!C32+'Page 5b, MYP, Restricted'!C32</f>
        <v>0</v>
      </c>
      <c r="D32" s="37">
        <f>C34</f>
        <v>0</v>
      </c>
      <c r="E32" s="30">
        <f>D34</f>
        <v>0</v>
      </c>
    </row>
    <row r="33" spans="1:5" ht="20.149999999999999" customHeight="1" x14ac:dyDescent="0.25">
      <c r="A33" s="225" t="s">
        <v>329</v>
      </c>
      <c r="B33" s="241" t="s">
        <v>205</v>
      </c>
      <c r="C33" s="37">
        <f>'Page 5a, MYP, Unrestricted'!C33+'Page 5b, MYP, Restricted'!C33</f>
        <v>0</v>
      </c>
      <c r="D33" s="78"/>
      <c r="E33" s="157"/>
    </row>
    <row r="34" spans="1:5" ht="20.149999999999999" customHeight="1" x14ac:dyDescent="0.25">
      <c r="A34" s="338" t="s">
        <v>209</v>
      </c>
      <c r="B34" s="339"/>
      <c r="C34" s="37">
        <f>C30+C32+C33</f>
        <v>0</v>
      </c>
      <c r="D34" s="37">
        <f>D30+D32</f>
        <v>0</v>
      </c>
      <c r="E34" s="30">
        <f>E30+E32</f>
        <v>0</v>
      </c>
    </row>
    <row r="35" spans="1:5" ht="15" customHeight="1" x14ac:dyDescent="0.25">
      <c r="A35" s="335" t="s">
        <v>332</v>
      </c>
      <c r="B35" s="336"/>
      <c r="C35" s="74"/>
      <c r="D35" s="74"/>
      <c r="E35" s="75"/>
    </row>
    <row r="36" spans="1:5" ht="20.149999999999999" customHeight="1" x14ac:dyDescent="0.25">
      <c r="A36" s="229" t="s">
        <v>324</v>
      </c>
      <c r="B36" s="241" t="s">
        <v>241</v>
      </c>
      <c r="C36" s="37">
        <f>'Page 5a, MYP, Unrestricted'!C36+'Page 5b, MYP, Restricted'!C36</f>
        <v>0</v>
      </c>
      <c r="D36" s="33">
        <f>'Page 5a, MYP, Unrestricted'!D36+'Page 5b, MYP, Restricted'!D36</f>
        <v>0</v>
      </c>
      <c r="E36" s="156">
        <f>'Page 5a, MYP, Unrestricted'!E36+'Page 5b, MYP, Restricted'!E36</f>
        <v>0</v>
      </c>
    </row>
    <row r="37" spans="1:5" ht="20.149999999999999" customHeight="1" x14ac:dyDescent="0.25">
      <c r="A37" s="225" t="s">
        <v>330</v>
      </c>
      <c r="B37" s="240">
        <v>9740</v>
      </c>
      <c r="C37" s="37">
        <f>'Page 5a, MYP, Unrestricted'!C37+'Page 5b, MYP, Restricted'!C37</f>
        <v>0</v>
      </c>
      <c r="D37" s="33">
        <f>'Page 5a, MYP, Unrestricted'!D37+'Page 5b, MYP, Restricted'!D37</f>
        <v>0</v>
      </c>
      <c r="E37" s="156">
        <f>'Page 5a, MYP, Unrestricted'!E37+'Page 5b, MYP, Restricted'!E37</f>
        <v>0</v>
      </c>
    </row>
    <row r="38" spans="1:5" ht="20.149999999999999" customHeight="1" x14ac:dyDescent="0.25">
      <c r="A38" s="225" t="s">
        <v>326</v>
      </c>
      <c r="B38" s="240" t="s">
        <v>242</v>
      </c>
      <c r="C38" s="37">
        <f>'Page 5a, MYP, Unrestricted'!C38+'Page 5b, MYP, Restricted'!C38</f>
        <v>0</v>
      </c>
      <c r="D38" s="33">
        <f>'Page 5a, MYP, Unrestricted'!D38+'Page 5b, MYP, Restricted'!D38</f>
        <v>0</v>
      </c>
      <c r="E38" s="156">
        <f>'Page 5a, MYP, Unrestricted'!E38+'Page 5b, MYP, Restricted'!E38</f>
        <v>0</v>
      </c>
    </row>
    <row r="39" spans="1:5" ht="20.149999999999999" customHeight="1" x14ac:dyDescent="0.25">
      <c r="A39" s="225" t="s">
        <v>327</v>
      </c>
      <c r="B39" s="240">
        <v>9780</v>
      </c>
      <c r="C39" s="37">
        <f>'Page 5a, MYP, Unrestricted'!C39+'Page 5b, MYP, Restricted'!C39</f>
        <v>0</v>
      </c>
      <c r="D39" s="33">
        <f>'Page 5a, MYP, Unrestricted'!D39+'Page 5b, MYP, Restricted'!D39</f>
        <v>0</v>
      </c>
      <c r="E39" s="156">
        <f>'Page 5a, MYP, Unrestricted'!E39+'Page 5b, MYP, Restricted'!E39</f>
        <v>0</v>
      </c>
    </row>
    <row r="40" spans="1:5" ht="20.149999999999999" customHeight="1" x14ac:dyDescent="0.25">
      <c r="A40" s="225" t="s">
        <v>244</v>
      </c>
      <c r="B40" s="240">
        <v>9789</v>
      </c>
      <c r="C40" s="37">
        <f>'Page 5a, MYP, Unrestricted'!C40+'Page 5b, MYP, Restricted'!C40</f>
        <v>0</v>
      </c>
      <c r="D40" s="33">
        <f>'Page 5a, MYP, Unrestricted'!D40+'Page 5b, MYP, Restricted'!D40</f>
        <v>0</v>
      </c>
      <c r="E40" s="156">
        <f>'Page 5a, MYP, Unrestricted'!E40+'Page 5b, MYP, Restricted'!E40</f>
        <v>0</v>
      </c>
    </row>
    <row r="41" spans="1:5" ht="20.149999999999999" customHeight="1" thickBot="1" x14ac:dyDescent="0.3">
      <c r="A41" s="230" t="s">
        <v>245</v>
      </c>
      <c r="B41" s="242">
        <v>9790</v>
      </c>
      <c r="C41" s="80">
        <f>C34-SUM(C36:C40)</f>
        <v>0</v>
      </c>
      <c r="D41" s="80">
        <f>D34-SUM(D36:D40)</f>
        <v>0</v>
      </c>
      <c r="E41" s="147">
        <f>E34-SUM(E36:E40)</f>
        <v>0</v>
      </c>
    </row>
    <row r="42" spans="1:5" ht="13.5" thickTop="1" x14ac:dyDescent="0.3">
      <c r="A42" s="23" t="s">
        <v>154</v>
      </c>
      <c r="B42" s="23"/>
      <c r="C42" s="361" t="s">
        <v>307</v>
      </c>
      <c r="D42" s="361"/>
      <c r="E42" s="361"/>
    </row>
  </sheetData>
  <sheetProtection algorithmName="SHA-512" hashValue="0EKCziLTiMq9zo+bSO8jYxlfcX2JMUKVKjNJYD8b50nd0gRe4kXhSjwOGv5wsJTLvvRk5blKEGsa8EpVyuyiYQ==" saltValue="qfqkNv0/g3FgXSlApac5sQ==" spinCount="100000" sheet="1" selectLockedCells="1"/>
  <mergeCells count="19">
    <mergeCell ref="A14:B14"/>
    <mergeCell ref="A5:B5"/>
    <mergeCell ref="A15:B15"/>
    <mergeCell ref="A25:B25"/>
    <mergeCell ref="A34:B34"/>
    <mergeCell ref="A6:B6"/>
    <mergeCell ref="C42:E42"/>
    <mergeCell ref="A1:E1"/>
    <mergeCell ref="A2:E2"/>
    <mergeCell ref="A3:E3"/>
    <mergeCell ref="A7:A8"/>
    <mergeCell ref="C6:E6"/>
    <mergeCell ref="A4:E4"/>
    <mergeCell ref="A35:B35"/>
    <mergeCell ref="A31:B31"/>
    <mergeCell ref="A26:B26"/>
    <mergeCell ref="A30:B30"/>
    <mergeCell ref="C5:E5"/>
    <mergeCell ref="A9:B9"/>
  </mergeCells>
  <phoneticPr fontId="2" type="noConversion"/>
  <printOptions horizontalCentered="1"/>
  <pageMargins left="0.2" right="0.2" top="0.5" bottom="0.75" header="0.25" footer="0.25"/>
  <pageSetup scale="89" orientation="portrait" r:id="rId1"/>
  <headerFooter alignWithMargins="0">
    <oddHeader>&amp;C&amp;"Times New Roman,Bold"&amp;12Public Disclosure of Proposed Collective Bargaining Agreement&amp;R&amp;"Times New Roman,Regular"&amp;12Page 5c</oddHeader>
    <oddFooter>&amp;L&amp;"Times New Roman,Regular"Printed &amp;D at &amp;T&amp;R&amp;"Times New Roman,Regular"Los Angeles County Office of Education
 Business Advisory Services
Revised 07/23/2024</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5">
    <pageSetUpPr fitToPage="1"/>
  </sheetPr>
  <dimension ref="A1:I30"/>
  <sheetViews>
    <sheetView zoomScaleNormal="100" workbookViewId="0">
      <selection activeCell="C9" sqref="C9"/>
    </sheetView>
  </sheetViews>
  <sheetFormatPr defaultRowHeight="13" x14ac:dyDescent="0.3"/>
  <cols>
    <col min="1" max="1" width="2.7265625" style="10" customWidth="1"/>
    <col min="2" max="2" width="42" customWidth="1"/>
    <col min="3" max="3" width="18" customWidth="1"/>
    <col min="4" max="4" width="15.7265625" customWidth="1"/>
    <col min="5" max="5" width="3.26953125" customWidth="1"/>
    <col min="6" max="6" width="15.7265625" customWidth="1"/>
    <col min="7" max="7" width="3" customWidth="1"/>
    <col min="8" max="8" width="6.1796875" customWidth="1"/>
    <col min="9" max="9" width="94.7265625" customWidth="1"/>
  </cols>
  <sheetData>
    <row r="1" spans="1:9" ht="15.65" customHeight="1" x14ac:dyDescent="0.35">
      <c r="A1" s="250" t="str">
        <f>IF('Page 1, Agreement'!C4=0," ",'Page 1, Agreement'!C4)</f>
        <v xml:space="preserve"> </v>
      </c>
      <c r="B1" s="250"/>
      <c r="C1" s="250"/>
      <c r="D1" s="250"/>
      <c r="E1" s="250"/>
      <c r="F1" s="250"/>
      <c r="G1" s="250"/>
    </row>
    <row r="2" spans="1:9" ht="15.65" customHeight="1" x14ac:dyDescent="0.35">
      <c r="A2" s="250" t="str">
        <f>IF('Page 1, Agreement'!C5=0," ",'Page 1, Agreement'!C5)</f>
        <v xml:space="preserve"> </v>
      </c>
      <c r="B2" s="250"/>
      <c r="C2" s="250"/>
      <c r="D2" s="250"/>
      <c r="E2" s="250"/>
      <c r="F2" s="250"/>
      <c r="G2" s="250"/>
    </row>
    <row r="3" spans="1:9" ht="15.65" customHeight="1" x14ac:dyDescent="0.3">
      <c r="A3" s="326"/>
      <c r="B3" s="326"/>
      <c r="C3" s="326"/>
      <c r="D3" s="326"/>
      <c r="E3" s="326"/>
      <c r="F3" s="326"/>
      <c r="G3" s="326"/>
    </row>
    <row r="4" spans="1:9" ht="15.65" customHeight="1" x14ac:dyDescent="0.3">
      <c r="A4" s="249" t="s">
        <v>146</v>
      </c>
      <c r="B4" s="249"/>
      <c r="C4" s="249"/>
      <c r="D4" s="249"/>
      <c r="E4" s="249"/>
      <c r="F4" s="249"/>
      <c r="G4" s="249"/>
      <c r="I4" s="215" t="s">
        <v>310</v>
      </c>
    </row>
    <row r="5" spans="1:9" ht="15.65" customHeight="1" x14ac:dyDescent="0.3">
      <c r="A5" s="326"/>
      <c r="B5" s="326"/>
      <c r="C5" s="326"/>
      <c r="D5" s="326"/>
      <c r="E5" s="326"/>
      <c r="F5" s="326"/>
      <c r="G5" s="326"/>
    </row>
    <row r="6" spans="1:9" s="5" customFormat="1" ht="15.65" customHeight="1" thickBot="1" x14ac:dyDescent="0.4">
      <c r="A6" s="22" t="str">
        <f>"1."</f>
        <v>1.</v>
      </c>
      <c r="B6" s="245" t="s">
        <v>71</v>
      </c>
      <c r="C6" s="245"/>
      <c r="D6" s="245"/>
      <c r="E6" s="245"/>
      <c r="F6" s="245"/>
      <c r="G6" s="245"/>
    </row>
    <row r="7" spans="1:9" s="4" customFormat="1" ht="18.75" customHeight="1" thickTop="1" thickBot="1" x14ac:dyDescent="0.35">
      <c r="A7" s="348"/>
      <c r="B7" s="370"/>
      <c r="C7" s="42" t="str">
        <f>'Page 5c, MYP, Combined'!C7</f>
        <v>2023-24</v>
      </c>
      <c r="D7" s="373" t="str">
        <f>'Page 5c, MYP, Combined'!D7</f>
        <v>2024-25</v>
      </c>
      <c r="E7" s="374"/>
      <c r="F7" s="373" t="str">
        <f>'Page 5c, MYP, Combined'!E7</f>
        <v>2025-26</v>
      </c>
      <c r="G7" s="376"/>
    </row>
    <row r="8" spans="1:9" s="4" customFormat="1" ht="30" customHeight="1" thickTop="1" x14ac:dyDescent="0.3">
      <c r="A8" s="90" t="s">
        <v>67</v>
      </c>
      <c r="B8" s="43" t="s">
        <v>72</v>
      </c>
      <c r="C8" s="97">
        <f>'Page 5c, MYP, Combined'!C25+'Page 5c, MYP, Combined'!C28</f>
        <v>0</v>
      </c>
      <c r="D8" s="364">
        <f>'Page 5c, MYP, Combined'!D25+'Page 5c, MYP, Combined'!D28</f>
        <v>0</v>
      </c>
      <c r="E8" s="369"/>
      <c r="F8" s="364">
        <f>'Page 5c, MYP, Combined'!E25+'Page 5c, MYP, Combined'!E28</f>
        <v>0</v>
      </c>
      <c r="G8" s="365"/>
    </row>
    <row r="9" spans="1:9" s="4" customFormat="1" ht="18" customHeight="1" x14ac:dyDescent="0.3">
      <c r="A9" s="93" t="s">
        <v>68</v>
      </c>
      <c r="B9" s="145" t="s">
        <v>131</v>
      </c>
      <c r="C9" s="146">
        <v>0</v>
      </c>
      <c r="D9" s="366">
        <v>0</v>
      </c>
      <c r="E9" s="368"/>
      <c r="F9" s="366">
        <v>0</v>
      </c>
      <c r="G9" s="367"/>
    </row>
    <row r="10" spans="1:9" s="4" customFormat="1" ht="18" customHeight="1" x14ac:dyDescent="0.3">
      <c r="A10" s="93" t="s">
        <v>69</v>
      </c>
      <c r="B10" s="145" t="s">
        <v>132</v>
      </c>
      <c r="C10" s="97">
        <f>C8-C9</f>
        <v>0</v>
      </c>
      <c r="D10" s="364">
        <f>D8-D9</f>
        <v>0</v>
      </c>
      <c r="E10" s="369"/>
      <c r="F10" s="364">
        <f>F8-F9</f>
        <v>0</v>
      </c>
      <c r="G10" s="365"/>
    </row>
    <row r="11" spans="1:9" s="4" customFormat="1" ht="30" customHeight="1" x14ac:dyDescent="0.3">
      <c r="A11" s="91" t="s">
        <v>70</v>
      </c>
      <c r="B11" s="44" t="s">
        <v>304</v>
      </c>
      <c r="C11" s="40">
        <v>0</v>
      </c>
      <c r="D11" s="377">
        <v>0</v>
      </c>
      <c r="E11" s="381"/>
      <c r="F11" s="377">
        <v>0</v>
      </c>
      <c r="G11" s="378"/>
    </row>
    <row r="12" spans="1:9" s="4" customFormat="1" ht="62.25" customHeight="1" thickBot="1" x14ac:dyDescent="0.35">
      <c r="A12" s="92" t="s">
        <v>94</v>
      </c>
      <c r="B12" s="45" t="s">
        <v>305</v>
      </c>
      <c r="C12" s="98">
        <f>C10*C11</f>
        <v>0</v>
      </c>
      <c r="D12" s="382">
        <f>D10*D11</f>
        <v>0</v>
      </c>
      <c r="E12" s="383"/>
      <c r="F12" s="379">
        <f>F10*F11</f>
        <v>0</v>
      </c>
      <c r="G12" s="380"/>
    </row>
    <row r="13" spans="1:9" s="4" customFormat="1" ht="15.65" customHeight="1" thickTop="1" x14ac:dyDescent="0.3">
      <c r="A13" s="357"/>
      <c r="B13" s="357"/>
      <c r="C13" s="357"/>
      <c r="D13" s="357"/>
      <c r="E13" s="357"/>
      <c r="F13" s="357"/>
      <c r="G13" s="357"/>
    </row>
    <row r="14" spans="1:9" s="5" customFormat="1" ht="15.65" customHeight="1" x14ac:dyDescent="0.35">
      <c r="A14" s="22" t="str">
        <f>"2."</f>
        <v>2.</v>
      </c>
      <c r="B14" s="245" t="s">
        <v>73</v>
      </c>
      <c r="C14" s="245"/>
      <c r="D14" s="245"/>
      <c r="E14" s="245"/>
      <c r="F14" s="245"/>
      <c r="G14" s="245"/>
    </row>
    <row r="15" spans="1:9" s="4" customFormat="1" ht="15.65" customHeight="1" thickBot="1" x14ac:dyDescent="0.35">
      <c r="A15" s="357"/>
      <c r="B15" s="357"/>
      <c r="C15" s="357"/>
      <c r="D15" s="357"/>
      <c r="E15" s="357"/>
      <c r="F15" s="357"/>
      <c r="G15" s="357"/>
    </row>
    <row r="16" spans="1:9" s="4" customFormat="1" ht="30" customHeight="1" thickTop="1" x14ac:dyDescent="0.3">
      <c r="A16" s="90" t="s">
        <v>67</v>
      </c>
      <c r="B16" s="43" t="s">
        <v>247</v>
      </c>
      <c r="C16" s="46">
        <f>'Page 5a, MYP, Unrestricted'!C40</f>
        <v>0</v>
      </c>
      <c r="D16" s="384">
        <f>'Page 5a, MYP, Unrestricted'!D40</f>
        <v>0</v>
      </c>
      <c r="E16" s="385"/>
      <c r="F16" s="384">
        <f>'Page 5a, MYP, Unrestricted'!E40</f>
        <v>0</v>
      </c>
      <c r="G16" s="386"/>
    </row>
    <row r="17" spans="1:9" s="4" customFormat="1" ht="30" customHeight="1" x14ac:dyDescent="0.3">
      <c r="A17" s="91" t="s">
        <v>68</v>
      </c>
      <c r="B17" s="44" t="s">
        <v>248</v>
      </c>
      <c r="C17" s="47">
        <f>'Page 5a, MYP, Unrestricted'!C41</f>
        <v>0</v>
      </c>
      <c r="D17" s="364">
        <f>'Page 5a, MYP, Unrestricted'!D41</f>
        <v>0</v>
      </c>
      <c r="E17" s="369"/>
      <c r="F17" s="364">
        <f>'Page 5a, MYP, Unrestricted'!E41</f>
        <v>0</v>
      </c>
      <c r="G17" s="365"/>
    </row>
    <row r="18" spans="1:9" s="4" customFormat="1" ht="30" customHeight="1" x14ac:dyDescent="0.3">
      <c r="A18" s="91" t="s">
        <v>69</v>
      </c>
      <c r="B18" s="44" t="s">
        <v>246</v>
      </c>
      <c r="C18" s="41">
        <v>0</v>
      </c>
      <c r="D18" s="366">
        <v>0</v>
      </c>
      <c r="E18" s="368"/>
      <c r="F18" s="366">
        <v>0</v>
      </c>
      <c r="G18" s="367"/>
    </row>
    <row r="19" spans="1:9" s="4" customFormat="1" ht="30" customHeight="1" x14ac:dyDescent="0.3">
      <c r="A19" s="91" t="s">
        <v>70</v>
      </c>
      <c r="B19" s="44" t="s">
        <v>249</v>
      </c>
      <c r="C19" s="41">
        <v>0</v>
      </c>
      <c r="D19" s="366">
        <v>0</v>
      </c>
      <c r="E19" s="368"/>
      <c r="F19" s="366">
        <v>0</v>
      </c>
      <c r="G19" s="367"/>
    </row>
    <row r="20" spans="1:9" s="4" customFormat="1" ht="30" customHeight="1" x14ac:dyDescent="0.3">
      <c r="A20" s="93" t="s">
        <v>94</v>
      </c>
      <c r="B20" s="44" t="s">
        <v>77</v>
      </c>
      <c r="C20" s="47">
        <f>SUM(C16:C19)</f>
        <v>0</v>
      </c>
      <c r="D20" s="364">
        <f>SUM(D16:E19)</f>
        <v>0</v>
      </c>
      <c r="E20" s="369"/>
      <c r="F20" s="364">
        <f>SUM(F16:G19)</f>
        <v>0</v>
      </c>
      <c r="G20" s="365"/>
    </row>
    <row r="21" spans="1:9" s="4" customFormat="1" ht="30" customHeight="1" thickBot="1" x14ac:dyDescent="0.35">
      <c r="A21" s="94" t="s">
        <v>95</v>
      </c>
      <c r="B21" s="48" t="s">
        <v>58</v>
      </c>
      <c r="C21" s="49">
        <f>IF(C10=0,0,ROUND(C20/C10,4))</f>
        <v>0</v>
      </c>
      <c r="D21" s="371">
        <f>IF(D10=0,0,ROUND(D20/D10,4))</f>
        <v>0</v>
      </c>
      <c r="E21" s="375"/>
      <c r="F21" s="371">
        <f>IF(F10=0,0,ROUND(F20/F10,4))</f>
        <v>0</v>
      </c>
      <c r="G21" s="372"/>
    </row>
    <row r="22" spans="1:9" s="4" customFormat="1" ht="15.65" customHeight="1" thickTop="1" x14ac:dyDescent="0.3">
      <c r="A22" s="357"/>
      <c r="B22" s="357"/>
      <c r="C22" s="357"/>
      <c r="D22" s="357"/>
      <c r="E22" s="357"/>
      <c r="F22" s="357"/>
      <c r="G22" s="357"/>
    </row>
    <row r="23" spans="1:9" s="5" customFormat="1" ht="15.65" customHeight="1" x14ac:dyDescent="0.35">
      <c r="A23" s="22" t="str">
        <f>"3."</f>
        <v>3.</v>
      </c>
      <c r="B23" s="2" t="s">
        <v>74</v>
      </c>
      <c r="C23" s="2"/>
      <c r="D23" s="250"/>
      <c r="E23" s="250"/>
      <c r="F23" s="250"/>
      <c r="G23" s="250"/>
      <c r="H23" s="3"/>
      <c r="I23" s="7"/>
    </row>
    <row r="24" spans="1:9" s="4" customFormat="1" ht="15.65" customHeight="1" x14ac:dyDescent="0.35">
      <c r="A24" s="79"/>
      <c r="B24" s="79"/>
      <c r="C24" s="7" t="str">
        <f>'Page 5c, MYP, Combined'!C7</f>
        <v>2023-24</v>
      </c>
      <c r="D24" s="3" t="s">
        <v>75</v>
      </c>
      <c r="E24" s="83" t="str">
        <f>IF(C21&gt;=C11,"X",IF(C21&lt;C11," "))</f>
        <v>X</v>
      </c>
      <c r="F24" s="3" t="s">
        <v>76</v>
      </c>
      <c r="G24" s="83" t="str">
        <f>IF(C21&lt;C11,"X",IF(C21&gt;=C11," "))</f>
        <v xml:space="preserve"> </v>
      </c>
    </row>
    <row r="25" spans="1:9" s="4" customFormat="1" ht="15.65" customHeight="1" x14ac:dyDescent="0.35">
      <c r="A25" s="79"/>
      <c r="B25" s="79"/>
      <c r="C25" s="7" t="str">
        <f>'Page 5c, MYP, Combined'!D7</f>
        <v>2024-25</v>
      </c>
      <c r="D25" s="3" t="s">
        <v>75</v>
      </c>
      <c r="E25" s="83" t="str">
        <f>IF(D21&gt;=D11,"X",IF(D21&lt;D11," "))</f>
        <v>X</v>
      </c>
      <c r="F25" s="3" t="s">
        <v>76</v>
      </c>
      <c r="G25" s="83" t="str">
        <f>IF(D21&lt;D11,"X",IF(D21&gt;=D11," "))</f>
        <v xml:space="preserve"> </v>
      </c>
    </row>
    <row r="26" spans="1:9" s="4" customFormat="1" ht="15.65" customHeight="1" x14ac:dyDescent="0.35">
      <c r="A26" s="79"/>
      <c r="B26" s="79"/>
      <c r="C26" s="7" t="str">
        <f>'Page 5c, MYP, Combined'!E7</f>
        <v>2025-26</v>
      </c>
      <c r="D26" s="3" t="s">
        <v>75</v>
      </c>
      <c r="E26" s="83" t="str">
        <f>IF(F21&gt;=F11,"X",IF(F21&lt;F11," "))</f>
        <v>X</v>
      </c>
      <c r="F26" s="3" t="s">
        <v>76</v>
      </c>
      <c r="G26" s="83" t="str">
        <f>IF(F21&lt;F11,"X",IF(F21&gt;=F11," "))</f>
        <v xml:space="preserve"> </v>
      </c>
    </row>
    <row r="27" spans="1:9" s="4" customFormat="1" ht="15.65" customHeight="1" x14ac:dyDescent="0.3">
      <c r="A27" s="79"/>
      <c r="B27" s="79"/>
      <c r="C27" s="76"/>
      <c r="D27" s="79"/>
      <c r="E27" s="79"/>
      <c r="F27" s="79"/>
      <c r="G27" s="79"/>
    </row>
    <row r="28" spans="1:9" s="4" customFormat="1" ht="15.65" customHeight="1" x14ac:dyDescent="0.35">
      <c r="A28" s="22" t="str">
        <f>"4."</f>
        <v>4.</v>
      </c>
      <c r="B28" s="245" t="s">
        <v>59</v>
      </c>
      <c r="C28" s="245"/>
      <c r="D28" s="245"/>
      <c r="E28" s="245"/>
      <c r="F28" s="245"/>
      <c r="G28" s="245"/>
    </row>
    <row r="29" spans="1:9" ht="15.65" customHeight="1" x14ac:dyDescent="0.3">
      <c r="A29" s="326"/>
      <c r="B29" s="326"/>
      <c r="C29" s="326"/>
      <c r="D29" s="326"/>
      <c r="E29" s="326"/>
      <c r="F29" s="326"/>
      <c r="G29" s="326"/>
    </row>
    <row r="30" spans="1:9" ht="96" customHeight="1" x14ac:dyDescent="0.25">
      <c r="A30" s="325"/>
      <c r="B30" s="325"/>
      <c r="C30" s="325"/>
      <c r="D30" s="325"/>
      <c r="E30" s="325"/>
      <c r="F30" s="325"/>
      <c r="G30" s="325"/>
    </row>
  </sheetData>
  <sheetProtection algorithmName="SHA-512" hashValue="bYn+X/MgASs2+mONFkJneeVK3bvb9I5Z5VvddMUhHstnpPPrhd9ahriqRQPkOM7GiJjpCTvpmuNYh7qjDwmb6w==" saltValue="md2bKXGaSa38OayJYgR1Rw==" spinCount="100000" sheet="1" selectLockedCells="1"/>
  <mergeCells count="39">
    <mergeCell ref="A1:G1"/>
    <mergeCell ref="A3:G3"/>
    <mergeCell ref="D23:G23"/>
    <mergeCell ref="B28:G28"/>
    <mergeCell ref="D19:E19"/>
    <mergeCell ref="D8:E8"/>
    <mergeCell ref="A4:G4"/>
    <mergeCell ref="A5:G5"/>
    <mergeCell ref="D17:E17"/>
    <mergeCell ref="A22:G22"/>
    <mergeCell ref="F12:G12"/>
    <mergeCell ref="D11:E11"/>
    <mergeCell ref="D12:E12"/>
    <mergeCell ref="D16:E16"/>
    <mergeCell ref="D18:E18"/>
    <mergeCell ref="F16:G16"/>
    <mergeCell ref="A29:G29"/>
    <mergeCell ref="A30:G30"/>
    <mergeCell ref="B6:G6"/>
    <mergeCell ref="A7:B7"/>
    <mergeCell ref="F21:G21"/>
    <mergeCell ref="B14:G14"/>
    <mergeCell ref="D7:E7"/>
    <mergeCell ref="D20:E20"/>
    <mergeCell ref="F20:G20"/>
    <mergeCell ref="D21:E21"/>
    <mergeCell ref="F19:G19"/>
    <mergeCell ref="F7:G7"/>
    <mergeCell ref="F8:G8"/>
    <mergeCell ref="F11:G11"/>
    <mergeCell ref="A15:G15"/>
    <mergeCell ref="A13:G13"/>
    <mergeCell ref="F17:G17"/>
    <mergeCell ref="F18:G18"/>
    <mergeCell ref="A2:G2"/>
    <mergeCell ref="D9:E9"/>
    <mergeCell ref="F9:G9"/>
    <mergeCell ref="D10:E10"/>
    <mergeCell ref="F10:G10"/>
  </mergeCells>
  <phoneticPr fontId="2" type="noConversion"/>
  <printOptions horizontalCentered="1"/>
  <pageMargins left="0.2" right="0.2" top="0.5" bottom="0.75" header="0.25" footer="0.25"/>
  <pageSetup scale="98" orientation="portrait" r:id="rId1"/>
  <headerFooter alignWithMargins="0">
    <oddHeader>&amp;C&amp;"Times New Roman,Bold"&amp;12Public Disclosure of Proposed Collective Bargaining Agreement&amp;R&amp;"Times New Roman,Regular"&amp;12Page 6</oddHeader>
    <oddFooter>&amp;L&amp;"Times New Roman,Regular"Printed &amp;D at &amp;T&amp;R&amp;"Times New Roman,Regular"Los Angeles County Office of Education
 Business Advisory Services
Revised 07/23/2024</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L36"/>
  <sheetViews>
    <sheetView zoomScaleNormal="100" workbookViewId="0">
      <selection activeCell="B17" sqref="B17:J17"/>
    </sheetView>
  </sheetViews>
  <sheetFormatPr defaultRowHeight="12.5" x14ac:dyDescent="0.25"/>
  <cols>
    <col min="1" max="1" width="2.7265625" customWidth="1"/>
    <col min="3" max="3" width="23.7265625" customWidth="1"/>
    <col min="5" max="5" width="3.81640625" customWidth="1"/>
    <col min="6" max="6" width="11.7265625" customWidth="1"/>
    <col min="7" max="7" width="9.81640625" customWidth="1"/>
    <col min="9" max="9" width="15.1796875" bestFit="1" customWidth="1"/>
    <col min="10" max="10" width="7.26953125" customWidth="1"/>
    <col min="11" max="11" width="6.1796875" customWidth="1"/>
    <col min="12" max="12" width="94.7265625" customWidth="1"/>
  </cols>
  <sheetData>
    <row r="1" spans="1:12" ht="12.65" customHeight="1" x14ac:dyDescent="0.35">
      <c r="A1" s="250" t="str">
        <f>IF('Page 1, Agreement'!C4=0," ",'Page 1, Agreement'!C4)</f>
        <v xml:space="preserve"> </v>
      </c>
      <c r="B1" s="250"/>
      <c r="C1" s="250"/>
      <c r="D1" s="250"/>
      <c r="E1" s="250"/>
      <c r="F1" s="250"/>
      <c r="G1" s="250"/>
      <c r="H1" s="250"/>
      <c r="I1" s="250"/>
      <c r="J1" s="250"/>
    </row>
    <row r="2" spans="1:12" ht="12.65" customHeight="1" x14ac:dyDescent="0.35">
      <c r="A2" s="250" t="str">
        <f>IF('Page 1, Agreement'!C5=0," ",'Page 1, Agreement'!C5)</f>
        <v xml:space="preserve"> </v>
      </c>
      <c r="B2" s="250"/>
      <c r="C2" s="250"/>
      <c r="D2" s="250"/>
      <c r="E2" s="250"/>
      <c r="F2" s="250"/>
      <c r="G2" s="250"/>
      <c r="H2" s="250"/>
      <c r="I2" s="250"/>
      <c r="J2" s="250"/>
    </row>
    <row r="3" spans="1:12" ht="12.65" customHeight="1" x14ac:dyDescent="0.35">
      <c r="B3" s="250"/>
      <c r="C3" s="250"/>
      <c r="D3" s="250"/>
      <c r="E3" s="250"/>
      <c r="F3" s="250"/>
      <c r="G3" s="250"/>
      <c r="H3" s="250"/>
      <c r="I3" s="250"/>
      <c r="J3" s="250"/>
    </row>
    <row r="4" spans="1:12" ht="32.25" customHeight="1" x14ac:dyDescent="0.3">
      <c r="A4" s="165" t="str">
        <f>"5."</f>
        <v>5.</v>
      </c>
      <c r="B4" s="398" t="s">
        <v>149</v>
      </c>
      <c r="C4" s="398"/>
      <c r="D4" s="398"/>
      <c r="E4" s="398"/>
      <c r="F4" s="398"/>
      <c r="G4" s="398"/>
      <c r="H4" s="398"/>
      <c r="I4" s="398"/>
      <c r="J4" s="398"/>
      <c r="L4" s="215" t="s">
        <v>310</v>
      </c>
    </row>
    <row r="5" spans="1:12" ht="12.65" customHeight="1" x14ac:dyDescent="0.35">
      <c r="B5" s="250"/>
      <c r="C5" s="250"/>
      <c r="D5" s="250"/>
      <c r="E5" s="250"/>
      <c r="F5" s="250"/>
      <c r="G5" s="250"/>
      <c r="H5" s="250"/>
      <c r="I5" s="250"/>
      <c r="J5" s="250"/>
    </row>
    <row r="6" spans="1:12" s="152" customFormat="1" ht="15.65" customHeight="1" x14ac:dyDescent="0.35">
      <c r="B6" s="390" t="s">
        <v>133</v>
      </c>
      <c r="C6" s="390"/>
      <c r="D6" s="390"/>
      <c r="E6" s="390"/>
      <c r="F6" s="390"/>
      <c r="G6" s="390"/>
      <c r="H6" s="390"/>
      <c r="I6" s="153">
        <f>'Page 1, Agreement'!E31</f>
        <v>0</v>
      </c>
      <c r="J6" s="144"/>
      <c r="L6" s="5"/>
    </row>
    <row r="7" spans="1:12" s="152" customFormat="1" ht="15.65" customHeight="1" x14ac:dyDescent="0.3">
      <c r="B7" s="390" t="s">
        <v>136</v>
      </c>
      <c r="C7" s="390"/>
      <c r="D7" s="390"/>
      <c r="E7" s="390"/>
      <c r="F7" s="390"/>
      <c r="G7" s="390"/>
      <c r="H7" s="390"/>
      <c r="I7" s="153">
        <f>'Page 4c, Impact, Combined G.F.'!D29</f>
        <v>0</v>
      </c>
      <c r="J7" s="144"/>
      <c r="L7" s="4"/>
    </row>
    <row r="8" spans="1:12" s="152" customFormat="1" ht="15.65" customHeight="1" x14ac:dyDescent="0.3">
      <c r="B8" s="389" t="s">
        <v>137</v>
      </c>
      <c r="C8" s="389"/>
      <c r="D8" s="389"/>
      <c r="E8" s="389"/>
      <c r="F8" s="389"/>
      <c r="G8" s="389"/>
      <c r="H8" s="389"/>
      <c r="I8" s="154">
        <f>'Page 4d, Impact, Adult Fund'!D27</f>
        <v>0</v>
      </c>
      <c r="J8" s="144"/>
      <c r="L8" s="4"/>
    </row>
    <row r="9" spans="1:12" s="152" customFormat="1" ht="15.65" customHeight="1" x14ac:dyDescent="0.3">
      <c r="B9" s="389" t="s">
        <v>147</v>
      </c>
      <c r="C9" s="389"/>
      <c r="D9" s="389"/>
      <c r="E9" s="389"/>
      <c r="F9" s="389"/>
      <c r="G9" s="389"/>
      <c r="H9" s="389"/>
      <c r="I9" s="154">
        <f>'Page 4e, Impact, Child Dev Fund'!D27</f>
        <v>0</v>
      </c>
      <c r="J9" s="144"/>
      <c r="L9" s="4"/>
    </row>
    <row r="10" spans="1:12" s="152" customFormat="1" ht="15.65" customHeight="1" x14ac:dyDescent="0.3">
      <c r="B10" s="389" t="s">
        <v>148</v>
      </c>
      <c r="C10" s="389"/>
      <c r="D10" s="389"/>
      <c r="E10" s="389"/>
      <c r="F10" s="389"/>
      <c r="G10" s="389"/>
      <c r="H10" s="389"/>
      <c r="I10" s="154">
        <f>'Page 4f, Impact, Cafeteria Fund'!D28</f>
        <v>0</v>
      </c>
      <c r="J10" s="144"/>
      <c r="L10" s="4"/>
    </row>
    <row r="11" spans="1:12" s="152" customFormat="1" ht="15.65" customHeight="1" x14ac:dyDescent="0.3">
      <c r="B11" s="389" t="s">
        <v>138</v>
      </c>
      <c r="C11" s="389"/>
      <c r="D11" s="389"/>
      <c r="E11" s="389"/>
      <c r="F11" s="389"/>
      <c r="G11" s="389"/>
      <c r="H11" s="389"/>
      <c r="I11" s="154">
        <f>'Page 4g, Impact, Other Fund'!D27</f>
        <v>0</v>
      </c>
      <c r="J11" s="144"/>
      <c r="L11" s="4"/>
    </row>
    <row r="12" spans="1:12" s="152" customFormat="1" ht="15.65" customHeight="1" x14ac:dyDescent="0.3">
      <c r="B12" s="389" t="s">
        <v>151</v>
      </c>
      <c r="C12" s="389"/>
      <c r="D12" s="389"/>
      <c r="E12" s="389"/>
      <c r="F12" s="389"/>
      <c r="G12" s="389"/>
      <c r="H12" s="389"/>
      <c r="I12" s="154">
        <f>'Page 4h, Impact, Other Fund'!D27</f>
        <v>0</v>
      </c>
      <c r="J12" s="144"/>
      <c r="L12" s="4"/>
    </row>
    <row r="13" spans="1:12" s="152" customFormat="1" ht="15.65" customHeight="1" x14ac:dyDescent="0.3">
      <c r="B13" s="389" t="s">
        <v>139</v>
      </c>
      <c r="C13" s="389"/>
      <c r="D13" s="389"/>
      <c r="E13" s="389"/>
      <c r="F13" s="389"/>
      <c r="G13" s="389"/>
      <c r="H13" s="389"/>
      <c r="I13" s="154">
        <f>SUM(I7:I12)</f>
        <v>0</v>
      </c>
      <c r="J13" s="144"/>
      <c r="L13" s="4"/>
    </row>
    <row r="14" spans="1:12" s="152" customFormat="1" ht="15.65" customHeight="1" x14ac:dyDescent="0.35">
      <c r="B14" s="326"/>
      <c r="C14" s="326"/>
      <c r="D14" s="326"/>
      <c r="E14" s="326"/>
      <c r="F14" s="326"/>
      <c r="G14" s="326"/>
      <c r="H14" s="326"/>
      <c r="I14" s="326"/>
      <c r="J14" s="326"/>
      <c r="L14" s="5"/>
    </row>
    <row r="15" spans="1:12" s="152" customFormat="1" ht="15.65" customHeight="1" x14ac:dyDescent="0.3">
      <c r="B15" s="391" t="s">
        <v>135</v>
      </c>
      <c r="C15" s="391"/>
      <c r="D15" s="391"/>
      <c r="E15" s="391"/>
      <c r="F15" s="391"/>
      <c r="G15" s="391"/>
      <c r="H15" s="391"/>
      <c r="I15" s="153">
        <f>I6+I13</f>
        <v>0</v>
      </c>
      <c r="J15" s="144"/>
      <c r="L15" s="4"/>
    </row>
    <row r="16" spans="1:12" s="6" customFormat="1" ht="15.65" customHeight="1" x14ac:dyDescent="0.35">
      <c r="A16" s="2"/>
      <c r="B16" s="387" t="s">
        <v>141</v>
      </c>
      <c r="C16" s="387"/>
      <c r="D16" s="387"/>
      <c r="E16" s="387"/>
      <c r="F16" s="387"/>
      <c r="G16" s="387"/>
      <c r="H16" s="387"/>
      <c r="I16" s="387"/>
      <c r="J16" s="387"/>
      <c r="L16" s="4"/>
    </row>
    <row r="17" spans="1:12" s="6" customFormat="1" ht="63" customHeight="1" x14ac:dyDescent="0.35">
      <c r="A17" s="84"/>
      <c r="B17" s="325"/>
      <c r="C17" s="325"/>
      <c r="D17" s="325"/>
      <c r="E17" s="325"/>
      <c r="F17" s="325"/>
      <c r="G17" s="325"/>
      <c r="H17" s="325"/>
      <c r="I17" s="325"/>
      <c r="J17" s="325"/>
      <c r="L17" s="4"/>
    </row>
    <row r="18" spans="1:12" s="5" customFormat="1" ht="15.65" customHeight="1" x14ac:dyDescent="0.35">
      <c r="A18" s="393"/>
      <c r="B18" s="393"/>
      <c r="C18" s="393"/>
      <c r="D18" s="393"/>
      <c r="E18" s="393"/>
      <c r="F18" s="393"/>
      <c r="G18" s="393"/>
      <c r="H18" s="393"/>
      <c r="I18" s="393"/>
      <c r="J18" s="393"/>
      <c r="L18" s="4"/>
    </row>
    <row r="19" spans="1:12" s="5" customFormat="1" ht="15.65" customHeight="1" x14ac:dyDescent="0.35">
      <c r="A19" s="151" t="s">
        <v>127</v>
      </c>
      <c r="B19" s="249" t="s">
        <v>121</v>
      </c>
      <c r="C19" s="249"/>
      <c r="D19" s="249"/>
      <c r="E19" s="249"/>
      <c r="F19" s="249"/>
      <c r="G19" s="249"/>
      <c r="H19" s="249"/>
      <c r="I19" s="249"/>
      <c r="J19" s="249"/>
      <c r="L19" s="4"/>
    </row>
    <row r="20" spans="1:12" s="5" customFormat="1" ht="47.25" customHeight="1" x14ac:dyDescent="0.35">
      <c r="A20" s="2"/>
      <c r="B20" s="256" t="s">
        <v>152</v>
      </c>
      <c r="C20" s="256"/>
      <c r="D20" s="256"/>
      <c r="E20" s="256"/>
      <c r="F20" s="256"/>
      <c r="G20" s="256"/>
      <c r="H20" s="256"/>
      <c r="I20" s="256"/>
      <c r="J20" s="256"/>
      <c r="L20" s="4"/>
    </row>
    <row r="21" spans="1:12" s="23" customFormat="1" ht="26" x14ac:dyDescent="0.3">
      <c r="B21" s="388" t="s">
        <v>119</v>
      </c>
      <c r="C21" s="326"/>
      <c r="D21" s="326"/>
      <c r="E21" s="326"/>
      <c r="F21" s="189" t="s">
        <v>274</v>
      </c>
      <c r="G21" s="120" t="s">
        <v>120</v>
      </c>
      <c r="H21" s="388" t="s">
        <v>117</v>
      </c>
      <c r="I21" s="326"/>
      <c r="J21" s="326"/>
      <c r="L21" s="4"/>
    </row>
    <row r="22" spans="1:12" ht="15.65" customHeight="1" x14ac:dyDescent="0.3">
      <c r="A22" s="23"/>
      <c r="B22" s="394" t="s">
        <v>270</v>
      </c>
      <c r="C22" s="394"/>
      <c r="D22" s="394"/>
      <c r="E22" s="394"/>
      <c r="F22" s="122">
        <f>'Page 4c, Impact, Combined G.F.'!C29</f>
        <v>0</v>
      </c>
      <c r="G22" s="190" t="e">
        <f>F22/SUM('Page 4c, Impact, Combined G.F.'!C24+'Page 4c, Impact, Combined G.F.'!C27)</f>
        <v>#DIV/0!</v>
      </c>
      <c r="H22" s="395"/>
      <c r="I22" s="395"/>
      <c r="J22" s="395"/>
      <c r="L22" s="4"/>
    </row>
    <row r="23" spans="1:12" ht="15.65" customHeight="1" x14ac:dyDescent="0.35">
      <c r="A23" s="23"/>
      <c r="B23" s="396" t="s">
        <v>271</v>
      </c>
      <c r="C23" s="396"/>
      <c r="D23" s="396"/>
      <c r="E23" s="396"/>
      <c r="F23" s="123">
        <f>'Page 5c, MYP, Combined'!C30</f>
        <v>0</v>
      </c>
      <c r="G23" s="190" t="e">
        <f>F23/SUM('Page 5c, MYP, Combined'!C25+'Page 5c, MYP, Combined'!C28)</f>
        <v>#DIV/0!</v>
      </c>
      <c r="H23" s="397"/>
      <c r="I23" s="397"/>
      <c r="J23" s="397"/>
      <c r="L23" s="7"/>
    </row>
    <row r="24" spans="1:12" ht="15.65" customHeight="1" x14ac:dyDescent="0.3">
      <c r="A24" s="23"/>
      <c r="B24" s="396" t="s">
        <v>272</v>
      </c>
      <c r="C24" s="396"/>
      <c r="D24" s="396"/>
      <c r="E24" s="396"/>
      <c r="F24" s="123">
        <f>'Page 5c, MYP, Combined'!D30</f>
        <v>0</v>
      </c>
      <c r="G24" s="190" t="e">
        <f>F24/SUM('Page 5c, MYP, Combined'!D25+'Page 5c, MYP, Combined'!D28)</f>
        <v>#DIV/0!</v>
      </c>
      <c r="H24" s="397"/>
      <c r="I24" s="397"/>
      <c r="J24" s="397"/>
      <c r="L24" s="4"/>
    </row>
    <row r="25" spans="1:12" s="152" customFormat="1" ht="15.65" customHeight="1" x14ac:dyDescent="0.3">
      <c r="A25" s="23"/>
      <c r="B25" s="396" t="s">
        <v>273</v>
      </c>
      <c r="C25" s="396"/>
      <c r="D25" s="396"/>
      <c r="E25" s="396"/>
      <c r="F25" s="123">
        <f>'Page 5c, MYP, Combined'!E30</f>
        <v>0</v>
      </c>
      <c r="G25" s="190" t="e">
        <f>F25/SUM('Page 5c, MYP, Combined'!E25+'Page 5c, MYP, Combined'!E28)</f>
        <v>#DIV/0!</v>
      </c>
      <c r="H25" s="402"/>
      <c r="I25" s="402"/>
      <c r="J25" s="402"/>
      <c r="L25" s="4"/>
    </row>
    <row r="26" spans="1:12" s="152" customFormat="1" ht="15.65" customHeight="1" x14ac:dyDescent="0.3">
      <c r="A26" s="23"/>
      <c r="B26" s="401" t="s">
        <v>153</v>
      </c>
      <c r="C26" s="401"/>
      <c r="D26" s="401"/>
      <c r="E26" s="401"/>
      <c r="F26" s="401"/>
      <c r="G26" s="401"/>
      <c r="H26" s="401"/>
      <c r="I26" s="401"/>
      <c r="J26" s="401"/>
      <c r="L26" s="4"/>
    </row>
    <row r="27" spans="1:12" s="152" customFormat="1" ht="48" customHeight="1" x14ac:dyDescent="0.3">
      <c r="A27" s="23"/>
      <c r="B27" s="325"/>
      <c r="C27" s="325"/>
      <c r="D27" s="325"/>
      <c r="E27" s="325"/>
      <c r="F27" s="325"/>
      <c r="G27" s="325"/>
      <c r="H27" s="325"/>
      <c r="I27" s="325"/>
      <c r="J27" s="325"/>
      <c r="L27" s="4"/>
    </row>
    <row r="28" spans="1:12" s="5" customFormat="1" ht="15.65" customHeight="1" x14ac:dyDescent="0.35">
      <c r="A28" s="393"/>
      <c r="B28" s="393"/>
      <c r="C28" s="393"/>
      <c r="D28" s="393"/>
      <c r="E28" s="393"/>
      <c r="F28" s="393"/>
      <c r="G28" s="393"/>
      <c r="H28" s="393"/>
      <c r="I28" s="393"/>
      <c r="J28" s="393"/>
      <c r="L28" s="4"/>
    </row>
    <row r="29" spans="1:12" ht="27.65" customHeight="1" x14ac:dyDescent="0.3">
      <c r="A29" s="243" t="s">
        <v>128</v>
      </c>
      <c r="B29" s="392" t="s">
        <v>275</v>
      </c>
      <c r="C29" s="392"/>
      <c r="D29" s="392"/>
      <c r="E29" s="392"/>
      <c r="F29" s="392"/>
      <c r="G29" s="392"/>
      <c r="H29" s="392"/>
      <c r="I29" s="392"/>
      <c r="J29" s="392"/>
    </row>
    <row r="30" spans="1:12" ht="15.65" customHeight="1" x14ac:dyDescent="0.35">
      <c r="A30" s="155"/>
      <c r="B30" s="387"/>
      <c r="C30" s="387"/>
      <c r="D30" s="387"/>
      <c r="E30" s="387"/>
      <c r="F30" s="387"/>
      <c r="G30" s="387"/>
      <c r="H30" s="387"/>
      <c r="I30" s="387"/>
      <c r="J30" s="387"/>
    </row>
    <row r="31" spans="1:12" s="2" customFormat="1" ht="47.25" customHeight="1" x14ac:dyDescent="0.35">
      <c r="B31" s="256" t="s">
        <v>350</v>
      </c>
      <c r="C31" s="256"/>
      <c r="D31" s="256"/>
      <c r="E31" s="256"/>
      <c r="F31" s="256"/>
      <c r="G31" s="256"/>
      <c r="H31" s="256"/>
      <c r="I31" s="256"/>
      <c r="J31" s="256"/>
      <c r="L31"/>
    </row>
    <row r="32" spans="1:12" s="23" customFormat="1" ht="15.65" customHeight="1" x14ac:dyDescent="0.3">
      <c r="B32" s="388" t="s">
        <v>177</v>
      </c>
      <c r="C32" s="388"/>
      <c r="D32" s="388" t="s">
        <v>173</v>
      </c>
      <c r="E32" s="388"/>
      <c r="F32" s="388" t="s">
        <v>178</v>
      </c>
      <c r="G32" s="388"/>
      <c r="H32" s="388"/>
      <c r="I32" s="388"/>
      <c r="J32" s="388"/>
      <c r="L32"/>
    </row>
    <row r="33" spans="2:12" s="23" customFormat="1" ht="15.65" customHeight="1" x14ac:dyDescent="0.3">
      <c r="B33" s="390" t="s">
        <v>276</v>
      </c>
      <c r="C33" s="390"/>
      <c r="D33" s="400">
        <f>'Page 5a, MYP, Unrestricted'!D24</f>
        <v>0</v>
      </c>
      <c r="E33" s="400"/>
      <c r="F33" s="395"/>
      <c r="G33" s="395"/>
      <c r="H33" s="395"/>
      <c r="I33" s="395"/>
      <c r="J33" s="395"/>
      <c r="L33"/>
    </row>
    <row r="34" spans="2:12" s="23" customFormat="1" ht="15.65" customHeight="1" x14ac:dyDescent="0.3">
      <c r="B34" s="389" t="s">
        <v>278</v>
      </c>
      <c r="C34" s="389"/>
      <c r="D34" s="399">
        <f>'Page 5b, MYP, Restricted'!D24</f>
        <v>0</v>
      </c>
      <c r="E34" s="399"/>
      <c r="F34" s="397"/>
      <c r="G34" s="397"/>
      <c r="H34" s="397"/>
      <c r="I34" s="397"/>
      <c r="J34" s="397"/>
      <c r="L34"/>
    </row>
    <row r="35" spans="2:12" s="23" customFormat="1" ht="15.65" customHeight="1" x14ac:dyDescent="0.3">
      <c r="B35" s="390" t="s">
        <v>279</v>
      </c>
      <c r="C35" s="390"/>
      <c r="D35" s="399">
        <f>'Page 5a, MYP, Unrestricted'!E24</f>
        <v>0</v>
      </c>
      <c r="E35" s="399"/>
      <c r="F35" s="397"/>
      <c r="G35" s="397"/>
      <c r="H35" s="397"/>
      <c r="I35" s="397"/>
      <c r="J35" s="397"/>
      <c r="L35"/>
    </row>
    <row r="36" spans="2:12" s="23" customFormat="1" ht="15.65" customHeight="1" x14ac:dyDescent="0.3">
      <c r="B36" s="389" t="s">
        <v>277</v>
      </c>
      <c r="C36" s="389"/>
      <c r="D36" s="399">
        <f>'Page 5b, MYP, Restricted'!E24</f>
        <v>0</v>
      </c>
      <c r="E36" s="399"/>
      <c r="F36" s="397"/>
      <c r="G36" s="397"/>
      <c r="H36" s="397"/>
      <c r="I36" s="397"/>
      <c r="J36" s="397"/>
      <c r="L36"/>
    </row>
  </sheetData>
  <sheetProtection algorithmName="SHA-512" hashValue="KXLKmaHCLxabSTXhgZcb4gppzuhedTZf4JeRoJQJZ9mgJ01qKy3D4FsBfolQipTd3R8ts04HPUPVCKst8LsUGQ==" saltValue="+XebkU6p3GXZ7rkg+gk9cQ==" spinCount="100000" sheet="1" selectLockedCells="1"/>
  <mergeCells count="51">
    <mergeCell ref="B31:J31"/>
    <mergeCell ref="B35:C35"/>
    <mergeCell ref="D35:E35"/>
    <mergeCell ref="F35:J35"/>
    <mergeCell ref="B33:C33"/>
    <mergeCell ref="D32:E32"/>
    <mergeCell ref="B24:E24"/>
    <mergeCell ref="H24:J24"/>
    <mergeCell ref="B26:J26"/>
    <mergeCell ref="B27:J27"/>
    <mergeCell ref="B25:E25"/>
    <mergeCell ref="H25:J25"/>
    <mergeCell ref="B36:C36"/>
    <mergeCell ref="D36:E36"/>
    <mergeCell ref="F36:J36"/>
    <mergeCell ref="F32:J32"/>
    <mergeCell ref="D33:E33"/>
    <mergeCell ref="F33:J33"/>
    <mergeCell ref="B34:C34"/>
    <mergeCell ref="D34:E34"/>
    <mergeCell ref="F34:J34"/>
    <mergeCell ref="B32:C32"/>
    <mergeCell ref="H22:J22"/>
    <mergeCell ref="B23:E23"/>
    <mergeCell ref="H23:J23"/>
    <mergeCell ref="A1:J1"/>
    <mergeCell ref="B16:J16"/>
    <mergeCell ref="A18:J18"/>
    <mergeCell ref="B5:J5"/>
    <mergeCell ref="B4:J4"/>
    <mergeCell ref="B17:J17"/>
    <mergeCell ref="B7:H7"/>
    <mergeCell ref="B8:H8"/>
    <mergeCell ref="B10:H10"/>
    <mergeCell ref="B3:J3"/>
    <mergeCell ref="B30:J30"/>
    <mergeCell ref="A2:J2"/>
    <mergeCell ref="H21:J21"/>
    <mergeCell ref="B9:H9"/>
    <mergeCell ref="B6:H6"/>
    <mergeCell ref="B11:H11"/>
    <mergeCell ref="B12:H12"/>
    <mergeCell ref="B15:H15"/>
    <mergeCell ref="B14:J14"/>
    <mergeCell ref="B13:H13"/>
    <mergeCell ref="B29:J29"/>
    <mergeCell ref="A28:J28"/>
    <mergeCell ref="B19:J19"/>
    <mergeCell ref="B20:J20"/>
    <mergeCell ref="B21:E21"/>
    <mergeCell ref="B22:E22"/>
  </mergeCells>
  <phoneticPr fontId="2" type="noConversion"/>
  <printOptions horizontalCentered="1"/>
  <pageMargins left="0.2" right="0.2" top="0.5" bottom="0.75" header="0.25" footer="0.25"/>
  <pageSetup scale="95" orientation="portrait" r:id="rId1"/>
  <headerFooter alignWithMargins="0">
    <oddHeader>&amp;C&amp;"Times New Roman,Bold"&amp;12Public Disclosure of Proposed Collective Bargaining Agreement&amp;R&amp;"Times New Roman,Regular"&amp;12Page 7</oddHeader>
    <oddFooter>&amp;L&amp;"Times New Roman,Regular"Printed &amp;D at &amp;T&amp;R&amp;"Times New Roman,Regular"Los Angeles County Office of Education
 Business Advisory Services
Revised 07/23/2024</oddFooter>
  </headerFooter>
  <ignoredErrors>
    <ignoredError sqref="G22:G25" evalError="1"/>
    <ignoredError sqref="A19 A29" numberStoredAsText="1"/>
  </ignoredError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8">
    <pageSetUpPr fitToPage="1"/>
  </sheetPr>
  <dimension ref="A1:I38"/>
  <sheetViews>
    <sheetView zoomScaleNormal="100" workbookViewId="0">
      <selection activeCell="B6" sqref="B6:F6"/>
    </sheetView>
  </sheetViews>
  <sheetFormatPr defaultRowHeight="12.5" x14ac:dyDescent="0.25"/>
  <cols>
    <col min="1" max="1" width="2.7265625" customWidth="1"/>
    <col min="2" max="2" width="3.453125" customWidth="1"/>
    <col min="3" max="3" width="52.453125" customWidth="1"/>
    <col min="4" max="4" width="12.7265625" style="1" customWidth="1"/>
    <col min="5" max="5" width="25.7265625" customWidth="1"/>
    <col min="6" max="6" width="8.7265625" customWidth="1"/>
    <col min="7" max="7" width="2.7265625" customWidth="1"/>
    <col min="8" max="8" width="6.1796875" customWidth="1"/>
    <col min="9" max="9" width="94.7265625" customWidth="1"/>
  </cols>
  <sheetData>
    <row r="1" spans="1:9" ht="15.75" customHeight="1" x14ac:dyDescent="0.25">
      <c r="A1" s="247"/>
      <c r="B1" s="247"/>
      <c r="C1" s="247"/>
      <c r="D1" s="247"/>
      <c r="E1" s="247"/>
      <c r="F1" s="247"/>
      <c r="G1" s="247"/>
    </row>
    <row r="2" spans="1:9" ht="32.25" customHeight="1" x14ac:dyDescent="0.3">
      <c r="B2" s="86" t="s">
        <v>351</v>
      </c>
      <c r="C2" s="398" t="s">
        <v>100</v>
      </c>
      <c r="D2" s="398"/>
      <c r="E2" s="398"/>
      <c r="F2" s="398"/>
      <c r="G2" s="85"/>
      <c r="I2" s="215" t="s">
        <v>346</v>
      </c>
    </row>
    <row r="3" spans="1:9" ht="12" customHeight="1" x14ac:dyDescent="0.25">
      <c r="A3" s="247"/>
      <c r="B3" s="247"/>
      <c r="C3" s="247"/>
      <c r="D3" s="247"/>
      <c r="E3" s="247"/>
      <c r="F3" s="247"/>
      <c r="G3" s="247"/>
    </row>
    <row r="4" spans="1:9" ht="60" customHeight="1" x14ac:dyDescent="0.35">
      <c r="B4" s="403" t="s">
        <v>15</v>
      </c>
      <c r="C4" s="403"/>
      <c r="D4" s="403"/>
      <c r="E4" s="403"/>
      <c r="F4" s="403"/>
      <c r="G4" s="88"/>
    </row>
    <row r="5" spans="1:9" ht="12" customHeight="1" thickBot="1" x14ac:dyDescent="0.3">
      <c r="A5" s="407"/>
      <c r="B5" s="407"/>
      <c r="C5" s="407"/>
      <c r="D5" s="407"/>
      <c r="E5" s="407"/>
      <c r="F5" s="407"/>
      <c r="G5" s="407"/>
    </row>
    <row r="6" spans="1:9" ht="63" customHeight="1" thickTop="1" x14ac:dyDescent="0.35">
      <c r="A6" s="50"/>
      <c r="B6" s="405" t="s">
        <v>285</v>
      </c>
      <c r="C6" s="405"/>
      <c r="D6" s="405"/>
      <c r="E6" s="405"/>
      <c r="F6" s="405"/>
      <c r="G6" s="51"/>
    </row>
    <row r="7" spans="1:9" ht="12" customHeight="1" x14ac:dyDescent="0.35">
      <c r="A7" s="52"/>
      <c r="B7" s="406"/>
      <c r="C7" s="406"/>
      <c r="D7" s="406"/>
      <c r="E7" s="406"/>
      <c r="F7" s="406"/>
      <c r="G7" s="53"/>
    </row>
    <row r="8" spans="1:9" ht="18.649999999999999" customHeight="1" x14ac:dyDescent="0.3">
      <c r="A8" s="52"/>
      <c r="B8" s="276" t="s">
        <v>108</v>
      </c>
      <c r="C8" s="276"/>
      <c r="D8" s="276"/>
      <c r="E8" s="276"/>
      <c r="F8" s="276"/>
      <c r="G8" s="53"/>
    </row>
    <row r="9" spans="1:9" ht="15.65" customHeight="1" x14ac:dyDescent="0.25">
      <c r="A9" s="52"/>
      <c r="B9" s="404" t="s">
        <v>101</v>
      </c>
      <c r="C9" s="404"/>
      <c r="D9" s="404"/>
      <c r="E9" s="404"/>
      <c r="F9" s="404"/>
      <c r="G9" s="53"/>
    </row>
    <row r="10" spans="1:9" ht="19" customHeight="1" x14ac:dyDescent="0.25">
      <c r="A10" s="52"/>
      <c r="B10" s="101"/>
      <c r="C10" s="112" t="s">
        <v>102</v>
      </c>
      <c r="D10" s="101"/>
      <c r="E10" s="101"/>
      <c r="F10" s="101"/>
      <c r="G10" s="53"/>
    </row>
    <row r="11" spans="1:9" ht="30" customHeight="1" x14ac:dyDescent="0.35">
      <c r="A11" s="52"/>
      <c r="B11" s="22"/>
      <c r="C11" s="100" t="s">
        <v>93</v>
      </c>
      <c r="D11" s="103"/>
      <c r="E11" s="106" t="s">
        <v>213</v>
      </c>
      <c r="F11" s="95"/>
      <c r="G11" s="53"/>
    </row>
    <row r="12" spans="1:9" s="4" customFormat="1" ht="15.65" customHeight="1" x14ac:dyDescent="0.3">
      <c r="A12" s="102"/>
      <c r="B12" s="103"/>
      <c r="C12" s="103" t="s">
        <v>96</v>
      </c>
      <c r="D12" s="76"/>
      <c r="E12" s="118">
        <f>'Page 4c, Impact, Combined G.F.'!E14+'Page 4c, Impact, Combined G.F.'!D26+'Page 4c, Impact, Combined G.F.'!E26+'Page 4c, Impact, Combined G.F.'!D28+'Page 4c, Impact, Combined G.F.'!E28+'Page 4d, Impact, Adult Fund'!E13+'Page 4d, Impact, Adult Fund'!D25+'Page 4d, Impact, Adult Fund'!E25+'Page 4e, Impact, Child Dev Fund'!E13+'Page 4e, Impact, Child Dev Fund'!D25+'Page 4e, Impact, Child Dev Fund'!E25+'Page 4f, Impact, Cafeteria Fund'!E14+'Page 4f, Impact, Cafeteria Fund'!D26+'Page 4f, Impact, Cafeteria Fund'!E26+'Page 4g, Impact, Other Fund'!E13+'Page 4g, Impact, Other Fund'!D25+'Page 4g, Impact, Other Fund'!E25+'Page 4h, Impact, Other Fund'!E13+'Page 4h, Impact, Other Fund'!D25+'Page 4h, Impact, Other Fund'!E25</f>
        <v>0</v>
      </c>
      <c r="F12" s="104"/>
      <c r="G12" s="105"/>
    </row>
    <row r="13" spans="1:9" s="4" customFormat="1" ht="15.65" customHeight="1" x14ac:dyDescent="0.3">
      <c r="A13" s="102"/>
      <c r="B13" s="103"/>
      <c r="C13" s="103" t="s">
        <v>97</v>
      </c>
      <c r="D13" s="76"/>
      <c r="E13" s="114">
        <f>'Page 4c, Impact, Combined G.F.'!D24+'Page 4c, Impact, Combined G.F.'!D27+'Page 4c, Impact, Combined G.F.'!E24+'Page 4c, Impact, Combined G.F.'!E27+'Page 4d, Impact, Adult Fund'!D23+'Page 4d, Impact, Adult Fund'!D26+'Page 4d, Impact, Adult Fund'!E23+'Page 4d, Impact, Adult Fund'!E26+'Page 4e, Impact, Child Dev Fund'!D23+'Page 4e, Impact, Child Dev Fund'!D26+'Page 4e, Impact, Child Dev Fund'!E23+'Page 4e, Impact, Child Dev Fund'!E26+'Page 4f, Impact, Cafeteria Fund'!D24+'Page 4f, Impact, Cafeteria Fund'!D27+'Page 4f, Impact, Cafeteria Fund'!E24+'Page 4f, Impact, Cafeteria Fund'!E27+'Page 4g, Impact, Other Fund'!D23+'Page 4g, Impact, Other Fund'!D26+'Page 4g, Impact, Other Fund'!E23+'Page 4g, Impact, Other Fund'!E26+'Page 4h, Impact, Other Fund'!D23+'Page 4h, Impact, Other Fund'!D26+'Page 4h, Impact, Other Fund'!E23+'Page 4h, Impact, Other Fund'!E26</f>
        <v>0</v>
      </c>
      <c r="F13" s="104"/>
      <c r="G13" s="105"/>
    </row>
    <row r="14" spans="1:9" s="4" customFormat="1" ht="15.65" customHeight="1" thickBot="1" x14ac:dyDescent="0.35">
      <c r="A14" s="102"/>
      <c r="B14" s="103"/>
      <c r="C14" s="103" t="s">
        <v>165</v>
      </c>
      <c r="D14" s="76"/>
      <c r="E14" s="115">
        <f>E12-E13</f>
        <v>0</v>
      </c>
      <c r="F14" s="104"/>
      <c r="G14" s="105"/>
    </row>
    <row r="15" spans="1:9" ht="6" customHeight="1" thickTop="1" x14ac:dyDescent="0.35">
      <c r="A15" s="52"/>
      <c r="B15" s="250"/>
      <c r="C15" s="250"/>
      <c r="D15" s="250"/>
      <c r="E15" s="250"/>
      <c r="F15" s="250"/>
      <c r="G15" s="53"/>
    </row>
    <row r="16" spans="1:9" ht="19" customHeight="1" x14ac:dyDescent="0.25">
      <c r="A16" s="52"/>
      <c r="B16" s="101"/>
      <c r="C16" s="112" t="s">
        <v>103</v>
      </c>
      <c r="D16" s="101"/>
      <c r="E16" s="101"/>
      <c r="F16" s="101"/>
      <c r="G16" s="53"/>
    </row>
    <row r="17" spans="1:7" ht="30" customHeight="1" x14ac:dyDescent="0.35">
      <c r="A17" s="52"/>
      <c r="B17" s="22"/>
      <c r="C17" s="100" t="s">
        <v>93</v>
      </c>
      <c r="D17" s="103"/>
      <c r="E17" s="106" t="s">
        <v>213</v>
      </c>
      <c r="F17" s="95"/>
      <c r="G17" s="53"/>
    </row>
    <row r="18" spans="1:7" ht="15.65" customHeight="1" x14ac:dyDescent="0.35">
      <c r="A18" s="52"/>
      <c r="B18" s="22"/>
      <c r="C18" s="103" t="s">
        <v>96</v>
      </c>
      <c r="D18" s="76"/>
      <c r="E18" s="119">
        <v>0</v>
      </c>
      <c r="F18" s="89"/>
      <c r="G18" s="53"/>
    </row>
    <row r="19" spans="1:7" ht="15.65" customHeight="1" x14ac:dyDescent="0.35">
      <c r="A19" s="52"/>
      <c r="B19" s="22"/>
      <c r="C19" s="103" t="s">
        <v>97</v>
      </c>
      <c r="D19" s="76"/>
      <c r="E19" s="119">
        <v>0</v>
      </c>
      <c r="F19" s="89"/>
      <c r="G19" s="53"/>
    </row>
    <row r="20" spans="1:7" ht="15.65" customHeight="1" thickBot="1" x14ac:dyDescent="0.4">
      <c r="A20" s="52"/>
      <c r="B20" s="22"/>
      <c r="C20" s="103" t="s">
        <v>165</v>
      </c>
      <c r="D20" s="76"/>
      <c r="E20" s="115">
        <f>E18-E19</f>
        <v>0</v>
      </c>
      <c r="F20" s="89"/>
      <c r="G20" s="53"/>
    </row>
    <row r="21" spans="1:7" ht="12" customHeight="1" thickTop="1" x14ac:dyDescent="0.35">
      <c r="A21" s="52"/>
      <c r="B21" s="250"/>
      <c r="C21" s="250"/>
      <c r="D21" s="250"/>
      <c r="E21" s="250"/>
      <c r="F21" s="250"/>
      <c r="G21" s="53"/>
    </row>
    <row r="22" spans="1:7" ht="18.649999999999999" customHeight="1" x14ac:dyDescent="0.3">
      <c r="A22" s="52"/>
      <c r="B22" s="249" t="s">
        <v>109</v>
      </c>
      <c r="C22" s="249"/>
      <c r="D22" s="249"/>
      <c r="E22" s="249"/>
      <c r="F22" s="249"/>
      <c r="G22" s="53"/>
    </row>
    <row r="23" spans="1:7" ht="45" customHeight="1" x14ac:dyDescent="0.25">
      <c r="A23" s="52"/>
      <c r="B23" s="409" t="s">
        <v>113</v>
      </c>
      <c r="C23" s="409"/>
      <c r="D23" s="409"/>
      <c r="E23" s="409"/>
      <c r="F23" s="409"/>
      <c r="G23" s="53"/>
    </row>
    <row r="24" spans="1:7" ht="18.649999999999999" customHeight="1" x14ac:dyDescent="0.3">
      <c r="A24" s="52"/>
      <c r="B24" s="276" t="s">
        <v>105</v>
      </c>
      <c r="C24" s="276"/>
      <c r="D24" s="276"/>
      <c r="E24" s="276"/>
      <c r="F24" s="276"/>
      <c r="G24" s="53"/>
    </row>
    <row r="25" spans="1:7" ht="15.65" customHeight="1" x14ac:dyDescent="0.35">
      <c r="A25" s="52"/>
      <c r="B25" s="408" t="s">
        <v>111</v>
      </c>
      <c r="C25" s="408"/>
      <c r="D25" s="408"/>
      <c r="E25" s="408"/>
      <c r="F25" s="408"/>
      <c r="G25" s="53"/>
    </row>
    <row r="26" spans="1:7" ht="18.649999999999999" customHeight="1" x14ac:dyDescent="0.3">
      <c r="A26" s="52"/>
      <c r="B26" s="249" t="s">
        <v>110</v>
      </c>
      <c r="C26" s="249"/>
      <c r="D26" s="249"/>
      <c r="E26" s="249"/>
      <c r="F26" s="249"/>
      <c r="G26" s="53"/>
    </row>
    <row r="27" spans="1:7" s="4" customFormat="1" ht="18" customHeight="1" x14ac:dyDescent="0.35">
      <c r="A27" s="102"/>
      <c r="B27" s="100"/>
      <c r="C27" s="117" t="s">
        <v>112</v>
      </c>
      <c r="D27" s="79"/>
      <c r="E27" s="76"/>
      <c r="F27" s="76"/>
      <c r="G27" s="105"/>
    </row>
    <row r="28" spans="1:7" s="4" customFormat="1" ht="28.5" customHeight="1" x14ac:dyDescent="0.3">
      <c r="A28" s="102"/>
      <c r="B28" s="100"/>
      <c r="C28" s="107"/>
      <c r="D28" s="79"/>
      <c r="E28" s="96"/>
      <c r="F28" s="76"/>
      <c r="G28" s="105"/>
    </row>
    <row r="29" spans="1:7" s="4" customFormat="1" ht="15" customHeight="1" x14ac:dyDescent="0.3">
      <c r="A29" s="102"/>
      <c r="B29" s="79"/>
      <c r="C29" s="99" t="s">
        <v>92</v>
      </c>
      <c r="D29" s="76"/>
      <c r="E29" s="99" t="s">
        <v>61</v>
      </c>
      <c r="F29" s="76"/>
      <c r="G29" s="105"/>
    </row>
    <row r="30" spans="1:7" s="4" customFormat="1" ht="15" customHeight="1" x14ac:dyDescent="0.3">
      <c r="A30" s="102"/>
      <c r="B30" s="79"/>
      <c r="C30" s="221" t="s">
        <v>60</v>
      </c>
      <c r="D30" s="357"/>
      <c r="E30" s="357"/>
      <c r="F30" s="357"/>
      <c r="G30" s="105"/>
    </row>
    <row r="31" spans="1:7" s="4" customFormat="1" ht="18" customHeight="1" x14ac:dyDescent="0.35">
      <c r="A31" s="102"/>
      <c r="B31" s="100"/>
      <c r="C31" s="117" t="s">
        <v>112</v>
      </c>
      <c r="D31" s="79"/>
      <c r="E31" s="76"/>
      <c r="F31" s="76"/>
      <c r="G31" s="105"/>
    </row>
    <row r="32" spans="1:7" s="4" customFormat="1" ht="28.5" customHeight="1" x14ac:dyDescent="0.3">
      <c r="A32" s="102"/>
      <c r="B32" s="79"/>
      <c r="C32" s="103"/>
      <c r="D32" s="79"/>
      <c r="E32" s="96"/>
      <c r="F32" s="76"/>
      <c r="G32" s="105"/>
    </row>
    <row r="33" spans="1:7" s="4" customFormat="1" ht="15" customHeight="1" x14ac:dyDescent="0.3">
      <c r="A33" s="102"/>
      <c r="B33" s="79"/>
      <c r="C33" s="108" t="s">
        <v>104</v>
      </c>
      <c r="D33" s="76"/>
      <c r="E33" s="99" t="s">
        <v>61</v>
      </c>
      <c r="F33" s="76"/>
      <c r="G33" s="105"/>
    </row>
    <row r="34" spans="1:7" s="4" customFormat="1" ht="15" customHeight="1" x14ac:dyDescent="0.3">
      <c r="A34" s="102"/>
      <c r="B34" s="76"/>
      <c r="C34" s="221" t="s">
        <v>60</v>
      </c>
      <c r="D34" s="76"/>
      <c r="E34" s="76"/>
      <c r="F34" s="76"/>
      <c r="G34" s="105"/>
    </row>
    <row r="35" spans="1:7" s="4" customFormat="1" ht="6.65" customHeight="1" x14ac:dyDescent="0.3">
      <c r="A35" s="102"/>
      <c r="B35" s="76"/>
      <c r="C35" s="103"/>
      <c r="D35" s="76"/>
      <c r="E35" s="76"/>
      <c r="F35" s="76"/>
      <c r="G35" s="105"/>
    </row>
    <row r="36" spans="1:7" s="111" customFormat="1" ht="31.15" customHeight="1" x14ac:dyDescent="0.35">
      <c r="A36" s="109"/>
      <c r="B36" s="410" t="s">
        <v>311</v>
      </c>
      <c r="C36" s="410"/>
      <c r="D36" s="410"/>
      <c r="E36" s="410"/>
      <c r="F36" s="410"/>
      <c r="G36" s="110"/>
    </row>
    <row r="37" spans="1:7" ht="6.65" customHeight="1" thickBot="1" x14ac:dyDescent="0.4">
      <c r="A37" s="59"/>
      <c r="B37" s="342"/>
      <c r="C37" s="342"/>
      <c r="D37" s="342"/>
      <c r="E37" s="342"/>
      <c r="F37" s="342"/>
      <c r="G37" s="60"/>
    </row>
    <row r="38" spans="1:7" ht="13" thickTop="1" x14ac:dyDescent="0.25"/>
  </sheetData>
  <sheetProtection algorithmName="SHA-512" hashValue="cYIYJEjUUJKtu5qDwBipyUr842gAo4RsvMSqdPwaCj0NdZq1YEh9E1hrncEHN8FGXrOCdtPen9piwI2K9h9fqg==" saltValue="Iiu45DzqgvhueFN2/lfXOw==" spinCount="100000" sheet="1" selectLockedCells="1"/>
  <mergeCells count="19">
    <mergeCell ref="B37:F37"/>
    <mergeCell ref="A5:G5"/>
    <mergeCell ref="B26:F26"/>
    <mergeCell ref="B25:F25"/>
    <mergeCell ref="B21:F21"/>
    <mergeCell ref="B23:F23"/>
    <mergeCell ref="B24:F24"/>
    <mergeCell ref="B22:F22"/>
    <mergeCell ref="B36:F36"/>
    <mergeCell ref="B15:F15"/>
    <mergeCell ref="A1:G1"/>
    <mergeCell ref="A3:G3"/>
    <mergeCell ref="C2:F2"/>
    <mergeCell ref="D30:F30"/>
    <mergeCell ref="B4:F4"/>
    <mergeCell ref="B9:F9"/>
    <mergeCell ref="B6:F6"/>
    <mergeCell ref="B7:F7"/>
    <mergeCell ref="B8:F8"/>
  </mergeCells>
  <phoneticPr fontId="2" type="noConversion"/>
  <printOptions horizontalCentered="1"/>
  <pageMargins left="0.2" right="0.2" top="0.5" bottom="0.5" header="0.25" footer="0.25"/>
  <pageSetup scale="93" orientation="portrait" r:id="rId1"/>
  <headerFooter alignWithMargins="0">
    <oddHeader>&amp;C&amp;"Times New Roman,Bold"&amp;12Public Disclosure of Proposed Collective Bargaining Agreement&amp;R&amp;"Times New Roman,Regular"&amp;12Page 8</oddHeader>
    <oddFooter>&amp;L&amp;"Times New Roman,Regular"Printed &amp;D at &amp;T&amp;R&amp;"Times New Roman,Regular"Los Angeles County Office of Education
 Business Advisory Services
Revised 07/23/2024</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9">
    <pageSetUpPr fitToPage="1"/>
  </sheetPr>
  <dimension ref="A1:O50"/>
  <sheetViews>
    <sheetView workbookViewId="0">
      <selection activeCell="B6" sqref="B6:F6"/>
    </sheetView>
  </sheetViews>
  <sheetFormatPr defaultRowHeight="12.5" x14ac:dyDescent="0.25"/>
  <cols>
    <col min="1" max="1" width="1.7265625" customWidth="1"/>
    <col min="2" max="2" width="17" customWidth="1"/>
    <col min="3" max="3" width="52.453125" customWidth="1"/>
    <col min="4" max="4" width="12.7265625" style="1" customWidth="1"/>
    <col min="5" max="5" width="25.7265625" customWidth="1"/>
    <col min="6" max="6" width="3.453125" customWidth="1"/>
    <col min="7" max="7" width="1.7265625" customWidth="1"/>
  </cols>
  <sheetData>
    <row r="1" spans="1:15" ht="15.65" customHeight="1" x14ac:dyDescent="0.35">
      <c r="A1" s="250" t="str">
        <f>IF('Page 1, Agreement'!C4=0," ",'Page 1, Agreement'!C4)</f>
        <v xml:space="preserve"> </v>
      </c>
      <c r="B1" s="250"/>
      <c r="C1" s="250"/>
      <c r="D1" s="250"/>
      <c r="E1" s="250"/>
      <c r="F1" s="250"/>
      <c r="G1" s="2"/>
      <c r="H1" s="2"/>
      <c r="I1" s="2"/>
      <c r="J1" s="2"/>
      <c r="K1" s="2"/>
      <c r="L1" s="2"/>
      <c r="M1" s="2"/>
      <c r="N1" s="2"/>
      <c r="O1" s="2"/>
    </row>
    <row r="2" spans="1:15" ht="15.65" customHeight="1" x14ac:dyDescent="0.35">
      <c r="A2" s="250" t="str">
        <f>IF('Page 1, Agreement'!C5=0," ",'Page 1, Agreement'!C5)</f>
        <v xml:space="preserve"> </v>
      </c>
      <c r="B2" s="250"/>
      <c r="C2" s="250"/>
      <c r="D2" s="250"/>
      <c r="E2" s="250"/>
      <c r="F2" s="250"/>
      <c r="G2" s="2"/>
      <c r="H2" s="2"/>
      <c r="I2" s="2"/>
      <c r="J2" s="2"/>
      <c r="K2" s="2"/>
      <c r="L2" s="2"/>
      <c r="M2" s="2"/>
      <c r="N2" s="2"/>
      <c r="O2" s="2"/>
    </row>
    <row r="3" spans="1:15" ht="15.65" customHeight="1" x14ac:dyDescent="0.35">
      <c r="B3" s="249" t="s">
        <v>162</v>
      </c>
      <c r="C3" s="249"/>
      <c r="D3" s="249"/>
      <c r="E3" s="249"/>
      <c r="F3" s="249"/>
    </row>
    <row r="4" spans="1:15" ht="12.65" customHeight="1" x14ac:dyDescent="0.25">
      <c r="B4" s="247"/>
      <c r="C4" s="247"/>
      <c r="D4" s="247"/>
      <c r="E4" s="247"/>
      <c r="F4" s="247"/>
    </row>
    <row r="5" spans="1:15" ht="22.9" customHeight="1" x14ac:dyDescent="0.35">
      <c r="B5" s="245" t="s">
        <v>106</v>
      </c>
      <c r="C5" s="245"/>
      <c r="D5" s="245"/>
      <c r="E5" s="245"/>
      <c r="F5" s="245"/>
    </row>
    <row r="6" spans="1:15" ht="15.65" customHeight="1" x14ac:dyDescent="0.35">
      <c r="B6" s="411"/>
      <c r="C6" s="411"/>
      <c r="D6" s="411"/>
      <c r="E6" s="411"/>
      <c r="F6" s="411"/>
    </row>
    <row r="7" spans="1:15" ht="15.65" customHeight="1" x14ac:dyDescent="0.35">
      <c r="B7" s="282"/>
      <c r="C7" s="282"/>
      <c r="D7" s="282"/>
      <c r="E7" s="282"/>
      <c r="F7" s="282"/>
    </row>
    <row r="8" spans="1:15" ht="15.65" customHeight="1" x14ac:dyDescent="0.35">
      <c r="B8" s="282"/>
      <c r="C8" s="282"/>
      <c r="D8" s="282"/>
      <c r="E8" s="282"/>
      <c r="F8" s="282"/>
    </row>
    <row r="9" spans="1:15" ht="15.65" customHeight="1" x14ac:dyDescent="0.35">
      <c r="B9" s="282"/>
      <c r="C9" s="282"/>
      <c r="D9" s="282"/>
      <c r="E9" s="282"/>
      <c r="F9" s="282"/>
    </row>
    <row r="10" spans="1:15" ht="15.65" customHeight="1" x14ac:dyDescent="0.35">
      <c r="B10" s="282"/>
      <c r="C10" s="282"/>
      <c r="D10" s="282"/>
      <c r="E10" s="282"/>
      <c r="F10" s="282"/>
    </row>
    <row r="11" spans="1:15" ht="15.65" customHeight="1" x14ac:dyDescent="0.35">
      <c r="B11" s="282"/>
      <c r="C11" s="282"/>
      <c r="D11" s="282"/>
      <c r="E11" s="282"/>
      <c r="F11" s="282"/>
    </row>
    <row r="12" spans="1:15" ht="15.65" customHeight="1" x14ac:dyDescent="0.35">
      <c r="B12" s="282"/>
      <c r="C12" s="282"/>
      <c r="D12" s="282"/>
      <c r="E12" s="282"/>
      <c r="F12" s="282"/>
    </row>
    <row r="13" spans="1:15" ht="15.65" customHeight="1" x14ac:dyDescent="0.35">
      <c r="B13" s="282"/>
      <c r="C13" s="282"/>
      <c r="D13" s="282"/>
      <c r="E13" s="282"/>
      <c r="F13" s="282"/>
    </row>
    <row r="14" spans="1:15" ht="15.65" customHeight="1" x14ac:dyDescent="0.35">
      <c r="B14" s="282"/>
      <c r="C14" s="282"/>
      <c r="D14" s="282"/>
      <c r="E14" s="282"/>
      <c r="F14" s="282"/>
    </row>
    <row r="15" spans="1:15" ht="15.65" customHeight="1" x14ac:dyDescent="0.35">
      <c r="B15" s="282"/>
      <c r="C15" s="282"/>
      <c r="D15" s="282"/>
      <c r="E15" s="282"/>
      <c r="F15" s="282"/>
    </row>
    <row r="16" spans="1:15" ht="15.65" customHeight="1" x14ac:dyDescent="0.35">
      <c r="B16" s="282"/>
      <c r="C16" s="282"/>
      <c r="D16" s="282"/>
      <c r="E16" s="282"/>
      <c r="F16" s="282"/>
    </row>
    <row r="17" spans="2:6" ht="15.65" customHeight="1" x14ac:dyDescent="0.35">
      <c r="B17" s="282"/>
      <c r="C17" s="282"/>
      <c r="D17" s="282"/>
      <c r="E17" s="282"/>
      <c r="F17" s="282"/>
    </row>
    <row r="18" spans="2:6" ht="15.65" customHeight="1" x14ac:dyDescent="0.35">
      <c r="B18" s="282"/>
      <c r="C18" s="282"/>
      <c r="D18" s="282"/>
      <c r="E18" s="282"/>
      <c r="F18" s="282"/>
    </row>
    <row r="19" spans="2:6" ht="15.65" customHeight="1" x14ac:dyDescent="0.35">
      <c r="B19" s="282"/>
      <c r="C19" s="282"/>
      <c r="D19" s="282"/>
      <c r="E19" s="282"/>
      <c r="F19" s="282"/>
    </row>
    <row r="20" spans="2:6" ht="15.65" customHeight="1" x14ac:dyDescent="0.35">
      <c r="B20" s="282"/>
      <c r="C20" s="282"/>
      <c r="D20" s="282"/>
      <c r="E20" s="282"/>
      <c r="F20" s="282"/>
    </row>
    <row r="21" spans="2:6" ht="15.65" customHeight="1" x14ac:dyDescent="0.35">
      <c r="B21" s="282"/>
      <c r="C21" s="282"/>
      <c r="D21" s="282"/>
      <c r="E21" s="282"/>
      <c r="F21" s="282"/>
    </row>
    <row r="22" spans="2:6" ht="15.65" customHeight="1" x14ac:dyDescent="0.35">
      <c r="B22" s="282"/>
      <c r="C22" s="282"/>
      <c r="D22" s="282"/>
      <c r="E22" s="282"/>
      <c r="F22" s="282"/>
    </row>
    <row r="23" spans="2:6" ht="15.65" customHeight="1" x14ac:dyDescent="0.35">
      <c r="B23" s="282"/>
      <c r="C23" s="282"/>
      <c r="D23" s="282"/>
      <c r="E23" s="282"/>
      <c r="F23" s="282"/>
    </row>
    <row r="24" spans="2:6" ht="15.65" customHeight="1" x14ac:dyDescent="0.35">
      <c r="B24" s="282"/>
      <c r="C24" s="282"/>
      <c r="D24" s="282"/>
      <c r="E24" s="282"/>
      <c r="F24" s="282"/>
    </row>
    <row r="25" spans="2:6" ht="15.65" customHeight="1" x14ac:dyDescent="0.35">
      <c r="B25" s="282"/>
      <c r="C25" s="282"/>
      <c r="D25" s="282"/>
      <c r="E25" s="282"/>
      <c r="F25" s="282"/>
    </row>
    <row r="26" spans="2:6" ht="15.65" customHeight="1" x14ac:dyDescent="0.35">
      <c r="B26" s="282"/>
      <c r="C26" s="282"/>
      <c r="D26" s="282"/>
      <c r="E26" s="282"/>
      <c r="F26" s="282"/>
    </row>
    <row r="27" spans="2:6" ht="15.65" customHeight="1" x14ac:dyDescent="0.35">
      <c r="B27" s="282"/>
      <c r="C27" s="282"/>
      <c r="D27" s="282"/>
      <c r="E27" s="282"/>
      <c r="F27" s="282"/>
    </row>
    <row r="28" spans="2:6" ht="22.9" customHeight="1" x14ac:dyDescent="0.35">
      <c r="B28" s="245" t="s">
        <v>107</v>
      </c>
      <c r="C28" s="245"/>
      <c r="D28" s="245"/>
      <c r="E28" s="245"/>
      <c r="F28" s="245"/>
    </row>
    <row r="29" spans="2:6" ht="15.65" customHeight="1" x14ac:dyDescent="0.35">
      <c r="B29" s="411"/>
      <c r="C29" s="411"/>
      <c r="D29" s="411"/>
      <c r="E29" s="411"/>
      <c r="F29" s="411"/>
    </row>
    <row r="30" spans="2:6" ht="15.65" customHeight="1" x14ac:dyDescent="0.35">
      <c r="B30" s="282"/>
      <c r="C30" s="282"/>
      <c r="D30" s="282"/>
      <c r="E30" s="282"/>
      <c r="F30" s="282"/>
    </row>
    <row r="31" spans="2:6" ht="15.65" customHeight="1" x14ac:dyDescent="0.35">
      <c r="B31" s="282"/>
      <c r="C31" s="282"/>
      <c r="D31" s="282"/>
      <c r="E31" s="282"/>
      <c r="F31" s="282"/>
    </row>
    <row r="32" spans="2:6" ht="15.65" customHeight="1" x14ac:dyDescent="0.35">
      <c r="B32" s="282"/>
      <c r="C32" s="282"/>
      <c r="D32" s="282"/>
      <c r="E32" s="282"/>
      <c r="F32" s="282"/>
    </row>
    <row r="33" spans="2:6" ht="15.65" customHeight="1" x14ac:dyDescent="0.35">
      <c r="B33" s="282"/>
      <c r="C33" s="282"/>
      <c r="D33" s="282"/>
      <c r="E33" s="282"/>
      <c r="F33" s="282"/>
    </row>
    <row r="34" spans="2:6" ht="15.65" customHeight="1" x14ac:dyDescent="0.35">
      <c r="B34" s="282"/>
      <c r="C34" s="282"/>
      <c r="D34" s="282"/>
      <c r="E34" s="282"/>
      <c r="F34" s="282"/>
    </row>
    <row r="35" spans="2:6" ht="15.65" customHeight="1" x14ac:dyDescent="0.35">
      <c r="B35" s="282"/>
      <c r="C35" s="282"/>
      <c r="D35" s="282"/>
      <c r="E35" s="282"/>
      <c r="F35" s="282"/>
    </row>
    <row r="36" spans="2:6" ht="15.65" customHeight="1" x14ac:dyDescent="0.35">
      <c r="B36" s="282"/>
      <c r="C36" s="282"/>
      <c r="D36" s="282"/>
      <c r="E36" s="282"/>
      <c r="F36" s="282"/>
    </row>
    <row r="37" spans="2:6" ht="15.65" customHeight="1" x14ac:dyDescent="0.35">
      <c r="B37" s="282"/>
      <c r="C37" s="282"/>
      <c r="D37" s="282"/>
      <c r="E37" s="282"/>
      <c r="F37" s="282"/>
    </row>
    <row r="38" spans="2:6" ht="15.65" customHeight="1" x14ac:dyDescent="0.35">
      <c r="B38" s="282"/>
      <c r="C38" s="282"/>
      <c r="D38" s="282"/>
      <c r="E38" s="282"/>
      <c r="F38" s="282"/>
    </row>
    <row r="39" spans="2:6" ht="15.65" customHeight="1" x14ac:dyDescent="0.35">
      <c r="B39" s="282"/>
      <c r="C39" s="282"/>
      <c r="D39" s="282"/>
      <c r="E39" s="282"/>
      <c r="F39" s="282"/>
    </row>
    <row r="40" spans="2:6" ht="15.65" customHeight="1" x14ac:dyDescent="0.35">
      <c r="B40" s="282"/>
      <c r="C40" s="282"/>
      <c r="D40" s="282"/>
      <c r="E40" s="282"/>
      <c r="F40" s="282"/>
    </row>
    <row r="41" spans="2:6" ht="15.65" customHeight="1" x14ac:dyDescent="0.35">
      <c r="B41" s="282"/>
      <c r="C41" s="282"/>
      <c r="D41" s="282"/>
      <c r="E41" s="282"/>
      <c r="F41" s="282"/>
    </row>
    <row r="42" spans="2:6" ht="15.65" customHeight="1" x14ac:dyDescent="0.35">
      <c r="B42" s="282"/>
      <c r="C42" s="282"/>
      <c r="D42" s="282"/>
      <c r="E42" s="282"/>
      <c r="F42" s="282"/>
    </row>
    <row r="43" spans="2:6" ht="15.65" customHeight="1" x14ac:dyDescent="0.35">
      <c r="B43" s="282"/>
      <c r="C43" s="282"/>
      <c r="D43" s="282"/>
      <c r="E43" s="282"/>
      <c r="F43" s="282"/>
    </row>
    <row r="44" spans="2:6" ht="15.65" customHeight="1" x14ac:dyDescent="0.35">
      <c r="B44" s="282"/>
      <c r="C44" s="282"/>
      <c r="D44" s="282"/>
      <c r="E44" s="282"/>
      <c r="F44" s="282"/>
    </row>
    <row r="45" spans="2:6" ht="15.65" customHeight="1" x14ac:dyDescent="0.35">
      <c r="B45" s="282"/>
      <c r="C45" s="282"/>
      <c r="D45" s="282"/>
      <c r="E45" s="282"/>
      <c r="F45" s="282"/>
    </row>
    <row r="46" spans="2:6" ht="15.65" customHeight="1" x14ac:dyDescent="0.35">
      <c r="B46" s="282"/>
      <c r="C46" s="282"/>
      <c r="D46" s="282"/>
      <c r="E46" s="282"/>
      <c r="F46" s="282"/>
    </row>
    <row r="47" spans="2:6" ht="15.65" customHeight="1" x14ac:dyDescent="0.35">
      <c r="B47" s="282"/>
      <c r="C47" s="282"/>
      <c r="D47" s="282"/>
      <c r="E47" s="282"/>
      <c r="F47" s="282"/>
    </row>
    <row r="48" spans="2:6" ht="15.65" customHeight="1" x14ac:dyDescent="0.35">
      <c r="B48" s="282"/>
      <c r="C48" s="282"/>
      <c r="D48" s="282"/>
      <c r="E48" s="282"/>
      <c r="F48" s="282"/>
    </row>
    <row r="49" spans="2:6" ht="15.65" customHeight="1" x14ac:dyDescent="0.35">
      <c r="B49" s="282"/>
      <c r="C49" s="282"/>
      <c r="D49" s="282"/>
      <c r="E49" s="282"/>
      <c r="F49" s="282"/>
    </row>
    <row r="50" spans="2:6" ht="15.65" customHeight="1" x14ac:dyDescent="0.35">
      <c r="B50" s="282"/>
      <c r="C50" s="282"/>
      <c r="D50" s="282"/>
      <c r="E50" s="282"/>
      <c r="F50" s="282"/>
    </row>
  </sheetData>
  <sheetProtection algorithmName="SHA-512" hashValue="7HLfbl3fwduv7FhiIQqCARabFz4Xaa00GJYd++a5B5liy4iLI1E6XPP7atOknmjf2hgBIT9T8YDqIaqJNS5PZA==" saltValue="/6u+YKfMiJWYyMtHbeAP+A==" spinCount="100000" sheet="1" selectLockedCells="1"/>
  <mergeCells count="50">
    <mergeCell ref="B36:F36"/>
    <mergeCell ref="B33:F33"/>
    <mergeCell ref="B31:F31"/>
    <mergeCell ref="B32:F32"/>
    <mergeCell ref="B39:F39"/>
    <mergeCell ref="A1:F1"/>
    <mergeCell ref="B7:F7"/>
    <mergeCell ref="B43:F43"/>
    <mergeCell ref="B8:F8"/>
    <mergeCell ref="B37:F37"/>
    <mergeCell ref="B35:F35"/>
    <mergeCell ref="B34:F34"/>
    <mergeCell ref="B29:F29"/>
    <mergeCell ref="B41:F41"/>
    <mergeCell ref="B42:F42"/>
    <mergeCell ref="B11:F11"/>
    <mergeCell ref="B12:F12"/>
    <mergeCell ref="B20:F20"/>
    <mergeCell ref="A2:F2"/>
    <mergeCell ref="B13:F13"/>
    <mergeCell ref="B14:F14"/>
    <mergeCell ref="B28:F28"/>
    <mergeCell ref="B16:F16"/>
    <mergeCell ref="B17:F17"/>
    <mergeCell ref="B38:F38"/>
    <mergeCell ref="B49:F49"/>
    <mergeCell ref="B18:F18"/>
    <mergeCell ref="B19:F19"/>
    <mergeCell ref="B25:F25"/>
    <mergeCell ref="B26:F26"/>
    <mergeCell ref="B27:F27"/>
    <mergeCell ref="B23:F23"/>
    <mergeCell ref="B22:F22"/>
    <mergeCell ref="B21:F21"/>
    <mergeCell ref="B24:F24"/>
    <mergeCell ref="B40:F40"/>
    <mergeCell ref="B30:F30"/>
    <mergeCell ref="B50:F50"/>
    <mergeCell ref="B44:F44"/>
    <mergeCell ref="B45:F45"/>
    <mergeCell ref="B46:F46"/>
    <mergeCell ref="B47:F47"/>
    <mergeCell ref="B48:F48"/>
    <mergeCell ref="B15:F15"/>
    <mergeCell ref="B10:F10"/>
    <mergeCell ref="B4:F4"/>
    <mergeCell ref="B3:F3"/>
    <mergeCell ref="B5:F5"/>
    <mergeCell ref="B6:F6"/>
    <mergeCell ref="B9:F9"/>
  </mergeCells>
  <phoneticPr fontId="2" type="noConversion"/>
  <printOptions horizontalCentered="1"/>
  <pageMargins left="0.2" right="0.2" top="0.5" bottom="0.75" header="0.25" footer="0.25"/>
  <pageSetup scale="90" orientation="portrait" r:id="rId1"/>
  <headerFooter alignWithMargins="0">
    <oddHeader>&amp;C&amp;"Times New Roman,Bold"&amp;12Public Disclosure of Proposed Collective Bargaining Agreement&amp;R&amp;"Times New Roman,Regular"&amp;12Page 8a</oddHeader>
    <oddFooter>&amp;L&amp;"Times New Roman,Regular"Printed &amp;D at &amp;T&amp;R&amp;"Times New Roman,Regular"Los Angeles County Office of Education
 Business Advisory Services
Revised 07/23/2024</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I24"/>
  <sheetViews>
    <sheetView zoomScaleNormal="100" workbookViewId="0">
      <selection activeCell="C8" sqref="C8"/>
    </sheetView>
  </sheetViews>
  <sheetFormatPr defaultRowHeight="12.5" x14ac:dyDescent="0.25"/>
  <cols>
    <col min="1" max="1" width="1.7265625" customWidth="1"/>
    <col min="2" max="2" width="3.7265625" customWidth="1"/>
    <col min="3" max="3" width="52.453125" customWidth="1"/>
    <col min="4" max="4" width="12.7265625" style="1" customWidth="1"/>
    <col min="5" max="5" width="27.7265625" customWidth="1"/>
    <col min="6" max="6" width="3.7265625" customWidth="1"/>
    <col min="7" max="7" width="1.7265625" customWidth="1"/>
    <col min="8" max="8" width="6.1796875" customWidth="1"/>
    <col min="9" max="9" width="94.7265625" customWidth="1"/>
  </cols>
  <sheetData>
    <row r="1" spans="1:9" ht="15.65" customHeight="1" x14ac:dyDescent="0.25">
      <c r="A1" s="247"/>
      <c r="B1" s="247"/>
      <c r="C1" s="247"/>
      <c r="D1" s="247"/>
      <c r="E1" s="247"/>
      <c r="F1" s="247"/>
      <c r="G1" s="247"/>
    </row>
    <row r="2" spans="1:9" ht="15.65" customHeight="1" x14ac:dyDescent="0.25">
      <c r="A2" s="247"/>
      <c r="B2" s="247"/>
      <c r="C2" s="247"/>
      <c r="D2" s="247"/>
      <c r="E2" s="247"/>
      <c r="F2" s="247"/>
      <c r="G2" s="247"/>
    </row>
    <row r="3" spans="1:9" ht="15.65" customHeight="1" x14ac:dyDescent="0.3">
      <c r="B3" s="249" t="s">
        <v>352</v>
      </c>
      <c r="C3" s="249"/>
      <c r="D3" s="249"/>
      <c r="E3" s="249"/>
      <c r="F3" s="249"/>
      <c r="G3" s="249"/>
    </row>
    <row r="4" spans="1:9" ht="15.65" customHeight="1" x14ac:dyDescent="0.25">
      <c r="A4" s="247"/>
      <c r="B4" s="247"/>
      <c r="C4" s="247"/>
      <c r="D4" s="247"/>
      <c r="E4" s="247"/>
      <c r="F4" s="247"/>
      <c r="G4" s="247"/>
    </row>
    <row r="5" spans="1:9" ht="36" customHeight="1" x14ac:dyDescent="0.35">
      <c r="B5" s="256" t="s">
        <v>231</v>
      </c>
      <c r="C5" s="256"/>
      <c r="D5" s="256"/>
      <c r="E5" s="256"/>
      <c r="F5" s="256"/>
      <c r="I5" s="58" t="s">
        <v>348</v>
      </c>
    </row>
    <row r="6" spans="1:9" ht="15.65" customHeight="1" thickBot="1" x14ac:dyDescent="0.3">
      <c r="A6" s="407"/>
      <c r="B6" s="407"/>
      <c r="C6" s="407"/>
      <c r="D6" s="407"/>
      <c r="E6" s="407"/>
      <c r="F6" s="407"/>
      <c r="G6" s="407"/>
    </row>
    <row r="7" spans="1:9" ht="69" customHeight="1" thickTop="1" x14ac:dyDescent="0.35">
      <c r="A7" s="50"/>
      <c r="B7" s="413" t="s">
        <v>233</v>
      </c>
      <c r="C7" s="413"/>
      <c r="D7" s="413"/>
      <c r="E7" s="413"/>
      <c r="F7" s="413"/>
      <c r="G7" s="51"/>
    </row>
    <row r="8" spans="1:9" ht="60" customHeight="1" x14ac:dyDescent="0.35">
      <c r="A8" s="52"/>
      <c r="B8" s="2"/>
      <c r="C8" s="186"/>
      <c r="D8" s="155"/>
      <c r="E8" s="155"/>
      <c r="F8" s="183"/>
      <c r="G8" s="184"/>
    </row>
    <row r="9" spans="1:9" ht="15.65" customHeight="1" x14ac:dyDescent="0.35">
      <c r="A9" s="52"/>
      <c r="B9" s="2"/>
      <c r="C9" s="87" t="s">
        <v>13</v>
      </c>
      <c r="D9" s="7"/>
      <c r="E9" s="20"/>
      <c r="F9" s="7"/>
      <c r="G9" s="53"/>
    </row>
    <row r="10" spans="1:9" ht="60" customHeight="1" x14ac:dyDescent="0.35">
      <c r="A10" s="52"/>
      <c r="B10" s="2"/>
      <c r="C10" s="2"/>
      <c r="D10" s="2"/>
      <c r="E10" s="185"/>
      <c r="F10" s="7"/>
      <c r="G10" s="53"/>
    </row>
    <row r="11" spans="1:9" ht="15.65" customHeight="1" x14ac:dyDescent="0.35">
      <c r="A11" s="52"/>
      <c r="B11" s="2"/>
      <c r="C11" s="87" t="s">
        <v>92</v>
      </c>
      <c r="D11" s="7"/>
      <c r="E11" s="20" t="s">
        <v>61</v>
      </c>
      <c r="F11" s="7"/>
      <c r="G11" s="53"/>
    </row>
    <row r="12" spans="1:9" ht="15.65" customHeight="1" x14ac:dyDescent="0.35">
      <c r="A12" s="52"/>
      <c r="B12" s="2"/>
      <c r="C12" s="99" t="s">
        <v>60</v>
      </c>
      <c r="D12" s="250"/>
      <c r="E12" s="250"/>
      <c r="F12" s="250"/>
      <c r="G12" s="53"/>
    </row>
    <row r="13" spans="1:9" ht="60" customHeight="1" x14ac:dyDescent="0.35">
      <c r="A13" s="52"/>
      <c r="B13" s="2"/>
      <c r="C13" s="176"/>
      <c r="D13" s="2"/>
      <c r="E13" s="177"/>
      <c r="F13" s="7"/>
      <c r="G13" s="53"/>
    </row>
    <row r="14" spans="1:9" ht="15.65" customHeight="1" x14ac:dyDescent="0.35">
      <c r="A14" s="52"/>
      <c r="B14" s="2"/>
      <c r="C14" s="87" t="s">
        <v>62</v>
      </c>
      <c r="D14" s="7"/>
      <c r="E14" s="20" t="s">
        <v>63</v>
      </c>
      <c r="F14" s="7"/>
      <c r="G14" s="53"/>
    </row>
    <row r="15" spans="1:9" ht="15.65" customHeight="1" x14ac:dyDescent="0.35">
      <c r="A15" s="52"/>
      <c r="B15" s="250"/>
      <c r="C15" s="250"/>
      <c r="D15" s="250"/>
      <c r="E15" s="250"/>
      <c r="F15" s="250"/>
      <c r="G15" s="53"/>
    </row>
    <row r="16" spans="1:9" s="9" customFormat="1" ht="60" customHeight="1" x14ac:dyDescent="0.35">
      <c r="A16" s="54"/>
      <c r="B16" s="412" t="s">
        <v>232</v>
      </c>
      <c r="C16" s="412"/>
      <c r="D16" s="412"/>
      <c r="E16" s="412"/>
      <c r="F16" s="412"/>
      <c r="G16" s="55"/>
    </row>
    <row r="17" spans="1:7" s="8" customFormat="1" ht="15" x14ac:dyDescent="0.3">
      <c r="A17" s="56"/>
      <c r="B17" s="252"/>
      <c r="C17" s="252"/>
      <c r="D17" s="252"/>
      <c r="E17" s="252"/>
      <c r="F17" s="252"/>
      <c r="G17" s="57"/>
    </row>
    <row r="18" spans="1:7" s="8" customFormat="1" ht="60" customHeight="1" x14ac:dyDescent="0.35">
      <c r="A18" s="56"/>
      <c r="B18" s="58"/>
      <c r="C18" s="2"/>
      <c r="D18" s="20"/>
      <c r="E18" s="21"/>
      <c r="F18" s="58"/>
      <c r="G18" s="57"/>
    </row>
    <row r="19" spans="1:7" ht="15.65" customHeight="1" x14ac:dyDescent="0.35">
      <c r="A19" s="52"/>
      <c r="B19" s="2"/>
      <c r="C19" s="87" t="s">
        <v>64</v>
      </c>
      <c r="D19" s="7"/>
      <c r="E19" s="87" t="s">
        <v>61</v>
      </c>
      <c r="F19" s="2"/>
      <c r="G19" s="53"/>
    </row>
    <row r="20" spans="1:7" ht="15.65" customHeight="1" x14ac:dyDescent="0.35">
      <c r="A20" s="52"/>
      <c r="B20" s="2"/>
      <c r="C20" s="99" t="s">
        <v>60</v>
      </c>
      <c r="D20" s="250"/>
      <c r="E20" s="250"/>
      <c r="F20" s="250"/>
      <c r="G20" s="53"/>
    </row>
    <row r="21" spans="1:7" ht="6.65" customHeight="1" x14ac:dyDescent="0.35">
      <c r="A21" s="52"/>
      <c r="B21" s="250"/>
      <c r="C21" s="250"/>
      <c r="D21" s="250"/>
      <c r="E21" s="250"/>
      <c r="F21" s="250"/>
      <c r="G21" s="53"/>
    </row>
    <row r="22" spans="1:7" ht="31.15" customHeight="1" x14ac:dyDescent="0.35">
      <c r="A22" s="52"/>
      <c r="B22" s="398" t="s">
        <v>90</v>
      </c>
      <c r="C22" s="256"/>
      <c r="D22" s="256"/>
      <c r="E22" s="256"/>
      <c r="F22" s="256"/>
      <c r="G22" s="53"/>
    </row>
    <row r="23" spans="1:7" ht="6.65" customHeight="1" thickBot="1" x14ac:dyDescent="0.4">
      <c r="A23" s="59"/>
      <c r="B23" s="342"/>
      <c r="C23" s="342"/>
      <c r="D23" s="342"/>
      <c r="E23" s="342"/>
      <c r="F23" s="342"/>
      <c r="G23" s="60"/>
    </row>
    <row r="24" spans="1:7" ht="13" thickTop="1" x14ac:dyDescent="0.25"/>
  </sheetData>
  <sheetProtection algorithmName="SHA-512" hashValue="yZJl7QfPOJP2q5DbEzzoOTLlONDkGmJiTnMx86fgNBy8J65cMuZGTU/cOz+aTN7ztz7ZaUIg+j5mNm+dP99VTA==" saltValue="KqRgWbxAHCtnAoN+EyV98A==" spinCount="100000" sheet="1" selectLockedCells="1"/>
  <mergeCells count="15">
    <mergeCell ref="A1:G1"/>
    <mergeCell ref="B16:F16"/>
    <mergeCell ref="D12:F12"/>
    <mergeCell ref="B5:F5"/>
    <mergeCell ref="A6:G6"/>
    <mergeCell ref="B7:F7"/>
    <mergeCell ref="A2:G2"/>
    <mergeCell ref="B15:F15"/>
    <mergeCell ref="B3:G3"/>
    <mergeCell ref="A4:G4"/>
    <mergeCell ref="B21:F21"/>
    <mergeCell ref="B22:F22"/>
    <mergeCell ref="B17:F17"/>
    <mergeCell ref="D20:F20"/>
    <mergeCell ref="B23:F23"/>
  </mergeCells>
  <phoneticPr fontId="2" type="noConversion"/>
  <printOptions horizontalCentered="1"/>
  <pageMargins left="0.5" right="0.5" top="0.5" bottom="0.5" header="0.25" footer="0.25"/>
  <pageSetup scale="94" orientation="portrait" r:id="rId1"/>
  <headerFooter alignWithMargins="0">
    <oddHeader>&amp;C&amp;"Times New Roman,Bold"&amp;12Public Disclosure of Proposed Collective Bargaining Agreement&amp;R&amp;"Times New Roman,Regular"&amp;12Page 9</oddHeader>
    <oddFooter>&amp;L&amp;"Times New Roman,Regular"Printed &amp;D at &amp;T&amp;R&amp;"Times New Roman,Regular"Los Angeles County Office of Education
 Business Advisory Services
Revised 07/23/2024</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22</vt:i4>
      </vt:variant>
      <vt:variant>
        <vt:lpstr>Named Ranges</vt:lpstr>
      </vt:variant>
      <vt:variant>
        <vt:i4>13</vt:i4>
      </vt:variant>
    </vt:vector>
  </HeadingPairs>
  <TitlesOfParts>
    <vt:vector size="35" baseType="lpstr">
      <vt:lpstr>General Instructions</vt:lpstr>
      <vt:lpstr>Specific Instructions</vt:lpstr>
      <vt:lpstr>Page 1, Agreement</vt:lpstr>
      <vt:lpstr>Page 2, Explanations</vt:lpstr>
      <vt:lpstr>Page 3, Explanations</vt:lpstr>
      <vt:lpstr>Page 4a, Impact, Unrestr G.F.</vt:lpstr>
      <vt:lpstr>Page 4b, Impact, Restr G.F.</vt:lpstr>
      <vt:lpstr>Page 4c, Impact, Combined G.F.</vt:lpstr>
      <vt:lpstr>Page 4d, Impact, Adult Fund</vt:lpstr>
      <vt:lpstr>Page 4e, Impact, Child Dev Fund</vt:lpstr>
      <vt:lpstr>Page 4f, Impact, Cafeteria Fund</vt:lpstr>
      <vt:lpstr>Page 4g, Impact, Other Fund</vt:lpstr>
      <vt:lpstr>Page 4h, Impact, Other Fund</vt:lpstr>
      <vt:lpstr>Page 4i, Column 3 Explanations</vt:lpstr>
      <vt:lpstr>Page 5a, MYP, Unrestricted</vt:lpstr>
      <vt:lpstr>Page 5b, MYP, Restricted</vt:lpstr>
      <vt:lpstr>Page 5c, MYP, Combined</vt:lpstr>
      <vt:lpstr>Page 6, Reserve Levels</vt:lpstr>
      <vt:lpstr>Page 7, Variance &amp; Deficits</vt:lpstr>
      <vt:lpstr>Page 8, Certification No. 1</vt:lpstr>
      <vt:lpstr>Page 8a, Assumptions &amp; Explan.</vt:lpstr>
      <vt:lpstr>Page 9, Certification No. 2</vt:lpstr>
      <vt:lpstr>'General Instructions'!_2007_08_Urgent_Bulletin_No._2__Attachment_No._1_3</vt:lpstr>
      <vt:lpstr>'Specific Instructions'!_2007_08_Urgent_Bulletin_No._2__Attachment_No._2_1</vt:lpstr>
      <vt:lpstr>'Page 1, Agreement'!Print_Area</vt:lpstr>
      <vt:lpstr>'Page 4a, Impact, Unrestr G.F.'!Print_Area</vt:lpstr>
      <vt:lpstr>'Page 4b, Impact, Restr G.F.'!Print_Area</vt:lpstr>
      <vt:lpstr>'Page 4i, Column 3 Explanations'!Print_Area</vt:lpstr>
      <vt:lpstr>'Page 5a, MYP, Unrestricted'!Print_Area</vt:lpstr>
      <vt:lpstr>'Page 5b, MYP, Restricted'!Print_Area</vt:lpstr>
      <vt:lpstr>'Page 6, Reserve Levels'!Print_Area</vt:lpstr>
      <vt:lpstr>'Page 7, Variance &amp; Deficits'!Print_Area</vt:lpstr>
      <vt:lpstr>'Page 8, Certification No. 1'!Print_Area</vt:lpstr>
      <vt:lpstr>'Page 9, Certification No. 2'!Print_Area</vt:lpstr>
      <vt:lpstr>'Specific Instructions'!Print_Area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Fayers_Gaylene</cp:lastModifiedBy>
  <cp:lastPrinted>2024-07-23T20:45:22Z</cp:lastPrinted>
  <dcterms:created xsi:type="dcterms:W3CDTF">2004-04-16T16:33:51Z</dcterms:created>
  <dcterms:modified xsi:type="dcterms:W3CDTF">2024-07-23T20:45:35Z</dcterms:modified>
</cp:coreProperties>
</file>